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Rozpočty a výkazy výměr\!!2026\Vochov 2. etapa\"/>
    </mc:Choice>
  </mc:AlternateContent>
  <bookViews>
    <workbookView xWindow="0" yWindow="0" windowWidth="0" windowHeight="0"/>
  </bookViews>
  <sheets>
    <sheet name="Rekapitulace stavby" sheetId="1" r:id="rId1"/>
    <sheet name="SO110 - Komunikace" sheetId="2" r:id="rId2"/>
    <sheet name="SO120 - Chodníky" sheetId="3" r:id="rId3"/>
    <sheet name="SO310 - Odvodnění komunikace" sheetId="4" r:id="rId4"/>
    <sheet name="SO800 - Vegetační úpravy" sheetId="5" r:id="rId5"/>
    <sheet name="SO930 - Nové zábradlí" sheetId="6" r:id="rId6"/>
    <sheet name="VRN - Vedlejší rozpočtové..." sheetId="7" r:id="rId7"/>
  </sheets>
  <definedNames>
    <definedName name="_xlnm.Print_Area" localSheetId="0">'Rekapitulace stavby'!$D$4:$AO$76,'Rekapitulace stavby'!$C$82:$AQ$101</definedName>
    <definedName name="_xlnm.Print_Titles" localSheetId="0">'Rekapitulace stavby'!$92:$92</definedName>
    <definedName name="_xlnm._FilterDatabase" localSheetId="1" hidden="1">'SO110 - Komunikace'!$C$125:$K$279</definedName>
    <definedName name="_xlnm.Print_Area" localSheetId="1">'SO110 - Komunikace'!$C$4:$J$76,'SO110 - Komunikace'!$C$82:$J$107,'SO110 - Komunikace'!$C$113:$K$279</definedName>
    <definedName name="_xlnm.Print_Titles" localSheetId="1">'SO110 - Komunikace'!$125:$125</definedName>
    <definedName name="_xlnm._FilterDatabase" localSheetId="2" hidden="1">'SO120 - Chodníky'!$C$121:$K$204</definedName>
    <definedName name="_xlnm.Print_Area" localSheetId="2">'SO120 - Chodníky'!$C$4:$J$76,'SO120 - Chodníky'!$C$82:$J$103,'SO120 - Chodníky'!$C$109:$K$204</definedName>
    <definedName name="_xlnm.Print_Titles" localSheetId="2">'SO120 - Chodníky'!$121:$121</definedName>
    <definedName name="_xlnm._FilterDatabase" localSheetId="3" hidden="1">'SO310 - Odvodnění komunikace'!$C$120:$K$175</definedName>
    <definedName name="_xlnm.Print_Area" localSheetId="3">'SO310 - Odvodnění komunikace'!$C$4:$J$76,'SO310 - Odvodnění komunikace'!$C$82:$J$102,'SO310 - Odvodnění komunikace'!$C$108:$K$175</definedName>
    <definedName name="_xlnm.Print_Titles" localSheetId="3">'SO310 - Odvodnění komunikace'!$120:$120</definedName>
    <definedName name="_xlnm._FilterDatabase" localSheetId="4" hidden="1">'SO800 - Vegetační úpravy'!$C$117:$K$131</definedName>
    <definedName name="_xlnm.Print_Area" localSheetId="4">'SO800 - Vegetační úpravy'!$C$4:$J$76,'SO800 - Vegetační úpravy'!$C$82:$J$99,'SO800 - Vegetační úpravy'!$C$105:$K$131</definedName>
    <definedName name="_xlnm.Print_Titles" localSheetId="4">'SO800 - Vegetační úpravy'!$117:$117</definedName>
    <definedName name="_xlnm._FilterDatabase" localSheetId="5" hidden="1">'SO930 - Nové zábradlí'!$C$117:$K$122</definedName>
    <definedName name="_xlnm.Print_Area" localSheetId="5">'SO930 - Nové zábradlí'!$C$4:$J$76,'SO930 - Nové zábradlí'!$C$82:$J$99,'SO930 - Nové zábradlí'!$C$105:$K$122</definedName>
    <definedName name="_xlnm.Print_Titles" localSheetId="5">'SO930 - Nové zábradlí'!$117:$117</definedName>
    <definedName name="_xlnm._FilterDatabase" localSheetId="6" hidden="1">'VRN - Vedlejší rozpočtové...'!$C$119:$K$133</definedName>
    <definedName name="_xlnm.Print_Area" localSheetId="6">'VRN - Vedlejší rozpočtové...'!$C$4:$J$76,'VRN - Vedlejší rozpočtové...'!$C$82:$J$101,'VRN - Vedlejší rozpočtové...'!$C$107:$K$133</definedName>
    <definedName name="_xlnm.Print_Titles" localSheetId="6">'VRN - Vedlejší rozpočtové...'!$119:$119</definedName>
  </definedNames>
  <calcPr/>
</workbook>
</file>

<file path=xl/calcChain.xml><?xml version="1.0" encoding="utf-8"?>
<calcChain xmlns="http://schemas.openxmlformats.org/spreadsheetml/2006/main">
  <c i="7" l="1" r="J37"/>
  <c r="J36"/>
  <c i="1" r="AY100"/>
  <c i="7" r="J35"/>
  <c i="1" r="AX100"/>
  <c i="7"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F114"/>
  <c r="E112"/>
  <c r="F89"/>
  <c r="E87"/>
  <c r="J24"/>
  <c r="E24"/>
  <c r="J92"/>
  <c r="J23"/>
  <c r="J21"/>
  <c r="E21"/>
  <c r="J116"/>
  <c r="J20"/>
  <c r="J18"/>
  <c r="E18"/>
  <c r="F92"/>
  <c r="J17"/>
  <c r="J15"/>
  <c r="E15"/>
  <c r="F91"/>
  <c r="J14"/>
  <c r="J12"/>
  <c r="J114"/>
  <c r="E7"/>
  <c r="E110"/>
  <c i="6" r="J37"/>
  <c r="J36"/>
  <c i="1" r="AY99"/>
  <c i="6" r="J35"/>
  <c i="1" r="AX99"/>
  <c i="6" r="BI122"/>
  <c r="BH122"/>
  <c r="BG122"/>
  <c r="BF122"/>
  <c r="T122"/>
  <c r="R122"/>
  <c r="P122"/>
  <c r="BI121"/>
  <c r="BH121"/>
  <c r="BG121"/>
  <c r="BF121"/>
  <c r="T121"/>
  <c r="R121"/>
  <c r="P121"/>
  <c r="F112"/>
  <c r="E110"/>
  <c r="F89"/>
  <c r="E87"/>
  <c r="J24"/>
  <c r="E24"/>
  <c r="J115"/>
  <c r="J23"/>
  <c r="J21"/>
  <c r="E21"/>
  <c r="J91"/>
  <c r="J20"/>
  <c r="J18"/>
  <c r="E18"/>
  <c r="F92"/>
  <c r="J17"/>
  <c r="J15"/>
  <c r="E15"/>
  <c r="F114"/>
  <c r="J14"/>
  <c r="J12"/>
  <c r="J112"/>
  <c r="E7"/>
  <c r="E108"/>
  <c i="5" r="J37"/>
  <c r="J36"/>
  <c i="1" r="AY98"/>
  <c i="5" r="J35"/>
  <c i="1" r="AX98"/>
  <c i="5"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F112"/>
  <c r="E110"/>
  <c r="F89"/>
  <c r="E87"/>
  <c r="J24"/>
  <c r="E24"/>
  <c r="J115"/>
  <c r="J23"/>
  <c r="J21"/>
  <c r="E21"/>
  <c r="J91"/>
  <c r="J20"/>
  <c r="J18"/>
  <c r="E18"/>
  <c r="F115"/>
  <c r="J17"/>
  <c r="J15"/>
  <c r="E15"/>
  <c r="F114"/>
  <c r="J14"/>
  <c r="J12"/>
  <c r="J89"/>
  <c r="E7"/>
  <c r="E108"/>
  <c i="4" r="J37"/>
  <c r="J36"/>
  <c i="1" r="AY97"/>
  <c i="4" r="J35"/>
  <c i="1" r="AX97"/>
  <c i="4" r="BI175"/>
  <c r="BH175"/>
  <c r="BG175"/>
  <c r="BF175"/>
  <c r="T175"/>
  <c r="T174"/>
  <c r="R175"/>
  <c r="R174"/>
  <c r="P175"/>
  <c r="P174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T141"/>
  <c r="R142"/>
  <c r="R141"/>
  <c r="P142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F115"/>
  <c r="E113"/>
  <c r="F89"/>
  <c r="E87"/>
  <c r="J24"/>
  <c r="E24"/>
  <c r="J92"/>
  <c r="J23"/>
  <c r="J21"/>
  <c r="E21"/>
  <c r="J117"/>
  <c r="J20"/>
  <c r="J18"/>
  <c r="E18"/>
  <c r="F92"/>
  <c r="J17"/>
  <c r="J15"/>
  <c r="E15"/>
  <c r="F91"/>
  <c r="J14"/>
  <c r="J12"/>
  <c r="J115"/>
  <c r="E7"/>
  <c r="E111"/>
  <c i="3" r="J37"/>
  <c r="J36"/>
  <c i="1" r="AY96"/>
  <c i="3" r="J35"/>
  <c i="1" r="AX96"/>
  <c i="3" r="BI204"/>
  <c r="BH204"/>
  <c r="BG204"/>
  <c r="BF204"/>
  <c r="T204"/>
  <c r="T203"/>
  <c r="R204"/>
  <c r="R203"/>
  <c r="P204"/>
  <c r="P203"/>
  <c r="BI202"/>
  <c r="BH202"/>
  <c r="BG202"/>
  <c r="BF202"/>
  <c r="T202"/>
  <c r="R202"/>
  <c r="P202"/>
  <c r="BI197"/>
  <c r="BH197"/>
  <c r="BG197"/>
  <c r="BF197"/>
  <c r="T197"/>
  <c r="R197"/>
  <c r="P197"/>
  <c r="BI193"/>
  <c r="BH193"/>
  <c r="BG193"/>
  <c r="BF193"/>
  <c r="T193"/>
  <c r="R193"/>
  <c r="P193"/>
  <c r="BI192"/>
  <c r="BH192"/>
  <c r="BG192"/>
  <c r="BF192"/>
  <c r="T192"/>
  <c r="R192"/>
  <c r="P192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0"/>
  <c r="BH180"/>
  <c r="BG180"/>
  <c r="BF180"/>
  <c r="T180"/>
  <c r="R180"/>
  <c r="P180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3"/>
  <c r="BH163"/>
  <c r="BG163"/>
  <c r="BF163"/>
  <c r="T163"/>
  <c r="R163"/>
  <c r="P163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27"/>
  <c r="BH127"/>
  <c r="BG127"/>
  <c r="BF127"/>
  <c r="T127"/>
  <c r="R127"/>
  <c r="P127"/>
  <c r="BI125"/>
  <c r="BH125"/>
  <c r="BG125"/>
  <c r="BF125"/>
  <c r="T125"/>
  <c r="R125"/>
  <c r="P125"/>
  <c r="F116"/>
  <c r="E114"/>
  <c r="F89"/>
  <c r="E87"/>
  <c r="J24"/>
  <c r="E24"/>
  <c r="J119"/>
  <c r="J23"/>
  <c r="J21"/>
  <c r="E21"/>
  <c r="J91"/>
  <c r="J20"/>
  <c r="J18"/>
  <c r="E18"/>
  <c r="F119"/>
  <c r="J17"/>
  <c r="J15"/>
  <c r="E15"/>
  <c r="F91"/>
  <c r="J14"/>
  <c r="J12"/>
  <c r="J89"/>
  <c r="E7"/>
  <c r="E112"/>
  <c i="2" r="J37"/>
  <c r="J36"/>
  <c i="1" r="AY95"/>
  <c i="2" r="J35"/>
  <c i="1" r="AX95"/>
  <c i="2" r="BI279"/>
  <c r="BH279"/>
  <c r="BG279"/>
  <c r="BF279"/>
  <c r="T279"/>
  <c r="T278"/>
  <c r="R279"/>
  <c r="R278"/>
  <c r="P279"/>
  <c r="P278"/>
  <c r="BI274"/>
  <c r="BH274"/>
  <c r="BG274"/>
  <c r="BF274"/>
  <c r="T274"/>
  <c r="R274"/>
  <c r="P274"/>
  <c r="BI273"/>
  <c r="BH273"/>
  <c r="BG273"/>
  <c r="BF273"/>
  <c r="T273"/>
  <c r="R273"/>
  <c r="P273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7"/>
  <c r="BH267"/>
  <c r="BG267"/>
  <c r="BF267"/>
  <c r="T267"/>
  <c r="R267"/>
  <c r="P267"/>
  <c r="BI266"/>
  <c r="BH266"/>
  <c r="BG266"/>
  <c r="BF266"/>
  <c r="T266"/>
  <c r="R266"/>
  <c r="P266"/>
  <c r="BI264"/>
  <c r="BH264"/>
  <c r="BG264"/>
  <c r="BF264"/>
  <c r="T264"/>
  <c r="R264"/>
  <c r="P264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1"/>
  <c r="BH251"/>
  <c r="BG251"/>
  <c r="BF251"/>
  <c r="T251"/>
  <c r="R251"/>
  <c r="P251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1"/>
  <c r="BH231"/>
  <c r="BG231"/>
  <c r="BF231"/>
  <c r="T231"/>
  <c r="R231"/>
  <c r="P231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5"/>
  <c r="BH215"/>
  <c r="BG215"/>
  <c r="BF215"/>
  <c r="T215"/>
  <c r="R215"/>
  <c r="P215"/>
  <c r="BI211"/>
  <c r="BH211"/>
  <c r="BG211"/>
  <c r="BF211"/>
  <c r="T211"/>
  <c r="R211"/>
  <c r="P211"/>
  <c r="BI209"/>
  <c r="BH209"/>
  <c r="BG209"/>
  <c r="BF209"/>
  <c r="T209"/>
  <c r="R209"/>
  <c r="P209"/>
  <c r="BI205"/>
  <c r="BH205"/>
  <c r="BG205"/>
  <c r="BF205"/>
  <c r="T205"/>
  <c r="R205"/>
  <c r="P205"/>
  <c r="BI203"/>
  <c r="BH203"/>
  <c r="BG203"/>
  <c r="BF203"/>
  <c r="T203"/>
  <c r="R203"/>
  <c r="P203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89"/>
  <c r="BH189"/>
  <c r="BG189"/>
  <c r="BF189"/>
  <c r="T189"/>
  <c r="R189"/>
  <c r="P189"/>
  <c r="BI187"/>
  <c r="BH187"/>
  <c r="BG187"/>
  <c r="BF187"/>
  <c r="T187"/>
  <c r="R187"/>
  <c r="P187"/>
  <c r="BI184"/>
  <c r="BH184"/>
  <c r="BG184"/>
  <c r="BF184"/>
  <c r="T184"/>
  <c r="R184"/>
  <c r="P184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F120"/>
  <c r="E118"/>
  <c r="F89"/>
  <c r="E87"/>
  <c r="J24"/>
  <c r="E24"/>
  <c r="J92"/>
  <c r="J23"/>
  <c r="J21"/>
  <c r="E21"/>
  <c r="J122"/>
  <c r="J20"/>
  <c r="J18"/>
  <c r="E18"/>
  <c r="F123"/>
  <c r="J17"/>
  <c r="J15"/>
  <c r="E15"/>
  <c r="F91"/>
  <c r="J14"/>
  <c r="J12"/>
  <c r="J89"/>
  <c r="E7"/>
  <c r="E85"/>
  <c i="1" r="L90"/>
  <c r="AM90"/>
  <c r="AM89"/>
  <c r="L89"/>
  <c r="AM87"/>
  <c r="L87"/>
  <c r="L85"/>
  <c r="L84"/>
  <c i="4" r="J126"/>
  <c r="BK124"/>
  <c i="3" r="BK151"/>
  <c r="BK136"/>
  <c r="BK134"/>
  <c r="J132"/>
  <c i="2" r="J244"/>
  <c r="BK238"/>
  <c r="J231"/>
  <c r="J176"/>
  <c r="J167"/>
  <c r="J165"/>
  <c r="BK160"/>
  <c r="BK158"/>
  <c r="J149"/>
  <c r="J147"/>
  <c i="5" r="BK123"/>
  <c r="J121"/>
  <c i="2" r="J144"/>
  <c i="7" r="J132"/>
  <c i="6" r="J121"/>
  <c i="4" r="J168"/>
  <c r="BK165"/>
  <c r="J147"/>
  <c r="BK133"/>
  <c r="BK128"/>
  <c i="3" r="BK202"/>
  <c r="BK197"/>
  <c r="J190"/>
  <c r="BK186"/>
  <c r="BK185"/>
  <c i="2" r="BK261"/>
  <c r="BK259"/>
  <c r="BK241"/>
  <c i="7" r="BK132"/>
  <c i="4" r="BK137"/>
  <c i="3" r="J185"/>
  <c r="BK172"/>
  <c r="J163"/>
  <c r="J127"/>
  <c i="2" r="BK251"/>
  <c r="J248"/>
  <c r="BK247"/>
  <c r="J242"/>
  <c r="J241"/>
  <c r="J184"/>
  <c i="5" r="BK121"/>
  <c i="2" r="BK263"/>
  <c r="BK248"/>
  <c r="J247"/>
  <c r="J236"/>
  <c r="J235"/>
  <c r="J234"/>
  <c r="BK231"/>
  <c r="J226"/>
  <c r="BK197"/>
  <c r="BK195"/>
  <c r="BK193"/>
  <c r="BK189"/>
  <c r="J187"/>
  <c r="J174"/>
  <c r="J158"/>
  <c r="J156"/>
  <c r="BK131"/>
  <c i="7" r="BK123"/>
  <c i="6" r="J122"/>
  <c r="BK121"/>
  <c i="5" r="J130"/>
  <c i="4" r="J167"/>
  <c r="BK166"/>
  <c r="J154"/>
  <c r="BK151"/>
  <c r="J142"/>
  <c i="3" r="J193"/>
  <c r="BK192"/>
  <c r="BK190"/>
  <c r="BK189"/>
  <c r="BK188"/>
  <c r="J187"/>
  <c r="J178"/>
  <c r="BK170"/>
  <c r="BK153"/>
  <c i="2" r="J264"/>
  <c r="J238"/>
  <c r="BK226"/>
  <c r="J220"/>
  <c r="J215"/>
  <c r="BK199"/>
  <c r="J197"/>
  <c i="7" r="BK130"/>
  <c r="J130"/>
  <c i="4" r="J175"/>
  <c r="BK173"/>
  <c r="BK171"/>
  <c r="BK168"/>
  <c r="J161"/>
  <c r="BK160"/>
  <c i="5" r="J131"/>
  <c r="BK127"/>
  <c r="J123"/>
  <c i="4" r="BK175"/>
  <c r="J173"/>
  <c r="J171"/>
  <c r="BK169"/>
  <c r="J163"/>
  <c r="BK155"/>
  <c r="BK126"/>
  <c r="J124"/>
  <c i="3" r="J204"/>
  <c r="J202"/>
  <c r="BK178"/>
  <c r="BK175"/>
  <c r="J168"/>
  <c r="J153"/>
  <c r="BK132"/>
  <c i="2" r="J279"/>
  <c r="BK273"/>
  <c r="J270"/>
  <c r="J257"/>
  <c r="BK240"/>
  <c r="BK239"/>
  <c r="BK237"/>
  <c r="BK236"/>
  <c r="BK234"/>
  <c r="BK181"/>
  <c r="BK179"/>
  <c r="J172"/>
  <c r="BK170"/>
  <c r="J168"/>
  <c r="BK129"/>
  <c i="7" r="BK128"/>
  <c r="J126"/>
  <c r="BK125"/>
  <c r="J124"/>
  <c r="J123"/>
  <c i="4" r="J170"/>
  <c r="J169"/>
  <c r="BK145"/>
  <c r="BK130"/>
  <c r="J128"/>
  <c i="3" r="J192"/>
  <c r="BK176"/>
  <c r="J154"/>
  <c i="2" r="BK249"/>
  <c r="J246"/>
  <c r="BK245"/>
  <c r="BK187"/>
  <c r="J179"/>
  <c i="7" r="BK129"/>
  <c r="J129"/>
  <c r="J128"/>
  <c r="BK126"/>
  <c r="J125"/>
  <c r="BK124"/>
  <c i="6" r="BK122"/>
  <c i="5" r="J129"/>
  <c r="J127"/>
  <c r="BK125"/>
  <c i="4" r="BK170"/>
  <c r="J162"/>
  <c r="J159"/>
  <c r="J158"/>
  <c r="J155"/>
  <c r="BK139"/>
  <c r="J137"/>
  <c i="3" r="J189"/>
  <c r="J188"/>
  <c r="J186"/>
  <c r="J177"/>
  <c r="J174"/>
  <c r="J172"/>
  <c r="BK171"/>
  <c r="BK168"/>
  <c r="BK140"/>
  <c r="J134"/>
  <c i="2" r="J274"/>
  <c r="BK271"/>
  <c r="J259"/>
  <c r="BK257"/>
  <c r="BK255"/>
  <c r="J243"/>
  <c r="BK224"/>
  <c r="BK222"/>
  <c r="J209"/>
  <c r="J181"/>
  <c r="J170"/>
  <c r="BK168"/>
  <c r="BK167"/>
  <c r="BK165"/>
  <c r="BK156"/>
  <c r="BK154"/>
  <c r="J153"/>
  <c r="BK151"/>
  <c r="BK149"/>
  <c r="BK147"/>
  <c r="J146"/>
  <c r="BK133"/>
  <c r="J131"/>
  <c r="J129"/>
  <c i="1" r="AS94"/>
  <c i="4" r="BK163"/>
  <c r="BK162"/>
  <c r="J157"/>
  <c r="J153"/>
  <c r="BK135"/>
  <c r="J133"/>
  <c i="3" r="BK204"/>
  <c r="J197"/>
  <c r="BK142"/>
  <c i="2" r="BK279"/>
  <c r="J269"/>
  <c r="J266"/>
  <c r="J240"/>
  <c r="BK205"/>
  <c r="BK203"/>
  <c r="J199"/>
  <c r="BK153"/>
  <c r="J151"/>
  <c r="BK146"/>
  <c r="J142"/>
  <c i="5" r="BK129"/>
  <c i="4" r="J165"/>
  <c r="BK161"/>
  <c r="J160"/>
  <c r="BK159"/>
  <c r="BK158"/>
  <c r="BK152"/>
  <c r="J145"/>
  <c i="2" r="J189"/>
  <c r="BK172"/>
  <c r="J160"/>
  <c r="BK144"/>
  <c r="BK142"/>
  <c r="BK140"/>
  <c i="5" r="J125"/>
  <c i="4" r="J156"/>
  <c r="BK154"/>
  <c r="BK153"/>
  <c r="J152"/>
  <c r="J151"/>
  <c r="J149"/>
  <c r="J139"/>
  <c i="3" r="BK187"/>
  <c r="BK177"/>
  <c r="J176"/>
  <c r="J170"/>
  <c r="J138"/>
  <c r="BK127"/>
  <c r="BK125"/>
  <c i="2" r="J271"/>
  <c r="J267"/>
  <c r="J263"/>
  <c r="BK246"/>
  <c r="BK244"/>
  <c r="BK243"/>
  <c r="J239"/>
  <c r="J222"/>
  <c r="BK220"/>
  <c r="BK176"/>
  <c r="J154"/>
  <c r="J133"/>
  <c i="7" r="BK133"/>
  <c i="4" r="BK156"/>
  <c r="BK149"/>
  <c r="BK147"/>
  <c r="BK142"/>
  <c r="J135"/>
  <c i="3" r="BK193"/>
  <c r="J171"/>
  <c r="J156"/>
  <c r="J144"/>
  <c r="J142"/>
  <c r="BK138"/>
  <c r="J125"/>
  <c i="2" r="BK274"/>
  <c r="J273"/>
  <c r="BK270"/>
  <c r="BK269"/>
  <c r="BK267"/>
  <c r="BK266"/>
  <c r="BK264"/>
  <c r="J249"/>
  <c r="J245"/>
  <c r="J237"/>
  <c r="J224"/>
  <c r="BK211"/>
  <c r="J205"/>
  <c r="J203"/>
  <c r="J195"/>
  <c r="J193"/>
  <c r="J183"/>
  <c r="BK174"/>
  <c i="7" r="J133"/>
  <c i="4" r="J132"/>
  <c i="3" r="J180"/>
  <c r="J175"/>
  <c r="BK174"/>
  <c r="J151"/>
  <c i="5" r="BK131"/>
  <c r="BK130"/>
  <c i="4" r="BK167"/>
  <c r="J166"/>
  <c r="BK164"/>
  <c r="J164"/>
  <c r="BK157"/>
  <c r="BK132"/>
  <c r="J130"/>
  <c i="3" r="BK180"/>
  <c r="BK163"/>
  <c r="BK156"/>
  <c r="BK154"/>
  <c r="BK144"/>
  <c r="J140"/>
  <c r="J136"/>
  <c i="2" r="J261"/>
  <c r="J255"/>
  <c r="J251"/>
  <c r="BK242"/>
  <c r="BK235"/>
  <c r="BK215"/>
  <c r="J211"/>
  <c r="BK209"/>
  <c r="BK184"/>
  <c r="BK183"/>
  <c r="J140"/>
  <c l="1" r="BK178"/>
  <c r="J178"/>
  <c r="J100"/>
  <c r="T198"/>
  <c r="R272"/>
  <c i="3" r="T162"/>
  <c i="4" r="R123"/>
  <c i="7" r="T127"/>
  <c i="3" r="P162"/>
  <c i="7" r="R131"/>
  <c i="2" r="P128"/>
  <c r="BK233"/>
  <c r="J233"/>
  <c r="J104"/>
  <c i="3" r="R162"/>
  <c i="2" r="T128"/>
  <c r="R233"/>
  <c i="3" r="BK179"/>
  <c r="J179"/>
  <c r="J100"/>
  <c i="4" r="BK123"/>
  <c r="J123"/>
  <c r="J98"/>
  <c i="7" r="BK122"/>
  <c i="2" r="BK128"/>
  <c r="J128"/>
  <c r="J98"/>
  <c r="R178"/>
  <c r="R198"/>
  <c r="T272"/>
  <c i="3" r="BK124"/>
  <c r="J124"/>
  <c r="J98"/>
  <c r="R191"/>
  <c i="7" r="R122"/>
  <c i="2" r="P178"/>
  <c r="R186"/>
  <c r="P219"/>
  <c i="3" r="BK162"/>
  <c r="J162"/>
  <c r="J99"/>
  <c i="4" r="P123"/>
  <c i="6" r="BK120"/>
  <c r="J120"/>
  <c r="J98"/>
  <c r="T120"/>
  <c r="T119"/>
  <c r="T118"/>
  <c i="7" r="P122"/>
  <c i="2" r="P164"/>
  <c r="BK198"/>
  <c r="J198"/>
  <c r="J102"/>
  <c r="T219"/>
  <c i="3" r="P179"/>
  <c i="4" r="P144"/>
  <c i="5" r="T120"/>
  <c r="T119"/>
  <c r="T118"/>
  <c i="7" r="T122"/>
  <c i="2" r="R128"/>
  <c r="T233"/>
  <c i="3" r="T124"/>
  <c r="T179"/>
  <c i="4" r="BK144"/>
  <c r="J144"/>
  <c r="J100"/>
  <c i="5" r="BK120"/>
  <c r="J120"/>
  <c r="J98"/>
  <c i="6" r="P120"/>
  <c r="P119"/>
  <c r="P118"/>
  <c i="1" r="AU99"/>
  <c i="4" r="T144"/>
  <c i="7" r="P127"/>
  <c i="2" r="R164"/>
  <c r="T186"/>
  <c r="BK219"/>
  <c r="J219"/>
  <c r="J103"/>
  <c r="BK272"/>
  <c r="J272"/>
  <c r="J105"/>
  <c i="3" r="R124"/>
  <c r="R179"/>
  <c i="4" r="T123"/>
  <c r="T122"/>
  <c r="T121"/>
  <c i="5" r="R120"/>
  <c r="R119"/>
  <c r="R118"/>
  <c i="7" r="P131"/>
  <c i="2" r="T164"/>
  <c r="P186"/>
  <c i="5" r="P120"/>
  <c r="P119"/>
  <c r="P118"/>
  <c i="1" r="AU98"/>
  <c i="7" r="BK127"/>
  <c r="J127"/>
  <c r="J99"/>
  <c i="2" r="P233"/>
  <c i="3" r="BK191"/>
  <c r="J191"/>
  <c r="J101"/>
  <c i="7" r="R127"/>
  <c i="2" r="BK164"/>
  <c r="J164"/>
  <c r="J99"/>
  <c r="BK186"/>
  <c r="J186"/>
  <c r="J101"/>
  <c r="R219"/>
  <c i="3" r="P124"/>
  <c r="T191"/>
  <c i="4" r="R144"/>
  <c i="7" r="BK131"/>
  <c r="J131"/>
  <c r="J100"/>
  <c i="6" r="R120"/>
  <c r="R119"/>
  <c r="R118"/>
  <c i="2" r="T178"/>
  <c r="P198"/>
  <c r="P272"/>
  <c i="3" r="P191"/>
  <c i="7" r="T131"/>
  <c i="2" r="J120"/>
  <c r="BE142"/>
  <c r="BE158"/>
  <c r="BE197"/>
  <c r="BE240"/>
  <c r="BE243"/>
  <c i="3" r="J116"/>
  <c r="BE175"/>
  <c r="BK203"/>
  <c r="J203"/>
  <c r="J102"/>
  <c i="4" r="J91"/>
  <c r="J118"/>
  <c r="BE139"/>
  <c r="BE145"/>
  <c r="BK174"/>
  <c r="J174"/>
  <c r="J101"/>
  <c i="5" r="J92"/>
  <c i="6" r="F91"/>
  <c r="F115"/>
  <c i="2" r="F92"/>
  <c i="3" r="BE144"/>
  <c r="BE153"/>
  <c r="BE163"/>
  <c r="BE168"/>
  <c r="BE193"/>
  <c i="4" r="E85"/>
  <c r="F118"/>
  <c i="7" r="BE130"/>
  <c i="2" r="BE133"/>
  <c r="BE149"/>
  <c r="BE184"/>
  <c r="BE187"/>
  <c r="BE215"/>
  <c r="BE226"/>
  <c r="BE238"/>
  <c r="BE246"/>
  <c r="BE271"/>
  <c i="3" r="BE172"/>
  <c r="BE197"/>
  <c r="BE204"/>
  <c i="4" r="BE151"/>
  <c i="2" r="F122"/>
  <c r="BE146"/>
  <c r="BE147"/>
  <c r="BE156"/>
  <c r="BE168"/>
  <c r="BE224"/>
  <c r="BE241"/>
  <c r="BE248"/>
  <c r="BE255"/>
  <c r="BE259"/>
  <c r="BE266"/>
  <c r="BE270"/>
  <c i="3" r="J92"/>
  <c r="BE140"/>
  <c r="BE178"/>
  <c r="BE188"/>
  <c r="BE190"/>
  <c i="4" r="BE135"/>
  <c r="BE163"/>
  <c r="BE170"/>
  <c i="5" r="J114"/>
  <c i="2" r="BE153"/>
  <c i="4" r="BE153"/>
  <c r="BE167"/>
  <c r="BK141"/>
  <c r="J141"/>
  <c r="J99"/>
  <c i="5" r="F91"/>
  <c r="BE125"/>
  <c i="2" r="J91"/>
  <c r="BE129"/>
  <c r="BE144"/>
  <c r="BE167"/>
  <c r="BE176"/>
  <c r="BE193"/>
  <c r="BE209"/>
  <c r="BE264"/>
  <c r="BE274"/>
  <c i="3" r="F92"/>
  <c r="BE132"/>
  <c r="BE189"/>
  <c i="4" r="F117"/>
  <c r="BE130"/>
  <c r="BE154"/>
  <c r="BE155"/>
  <c r="BE164"/>
  <c r="BE168"/>
  <c i="7" r="BE133"/>
  <c i="2" r="BE211"/>
  <c r="BE237"/>
  <c r="BE244"/>
  <c r="BE247"/>
  <c r="BE267"/>
  <c r="BE273"/>
  <c r="BE279"/>
  <c i="3" r="E85"/>
  <c r="BE142"/>
  <c r="BE151"/>
  <c r="BE170"/>
  <c i="4" r="J89"/>
  <c r="BE156"/>
  <c i="5" r="E85"/>
  <c r="F92"/>
  <c r="BE130"/>
  <c r="BE131"/>
  <c i="6" r="J114"/>
  <c r="BE121"/>
  <c i="7" r="E85"/>
  <c r="J89"/>
  <c r="J91"/>
  <c r="F116"/>
  <c r="F117"/>
  <c r="BE123"/>
  <c r="BE125"/>
  <c r="BE128"/>
  <c r="BE129"/>
  <c i="2" r="E116"/>
  <c r="BE131"/>
  <c r="BE140"/>
  <c r="BE181"/>
  <c r="BE189"/>
  <c r="BE220"/>
  <c r="BE251"/>
  <c r="BE257"/>
  <c i="3" r="BE156"/>
  <c r="BE177"/>
  <c r="BE185"/>
  <c i="4" r="BE133"/>
  <c r="BE159"/>
  <c r="BE166"/>
  <c r="BE171"/>
  <c r="BE173"/>
  <c r="BE175"/>
  <c i="5" r="J112"/>
  <c i="6" r="J92"/>
  <c r="BE122"/>
  <c i="7" r="J117"/>
  <c r="BE124"/>
  <c r="BE126"/>
  <c i="2" r="BE154"/>
  <c r="BE183"/>
  <c r="BE261"/>
  <c r="BE269"/>
  <c i="3" r="BE134"/>
  <c r="BE176"/>
  <c i="4" r="BE128"/>
  <c r="BE147"/>
  <c r="BE162"/>
  <c i="5" r="BE129"/>
  <c i="4" r="BE152"/>
  <c i="5" r="BE121"/>
  <c i="2" r="J123"/>
  <c r="BE203"/>
  <c r="BE222"/>
  <c r="BE231"/>
  <c i="3" r="J118"/>
  <c r="BE127"/>
  <c r="BE154"/>
  <c r="BE171"/>
  <c r="BE202"/>
  <c i="4" r="BE126"/>
  <c r="BE132"/>
  <c r="BE158"/>
  <c r="BE160"/>
  <c r="BE161"/>
  <c r="BE165"/>
  <c r="BE169"/>
  <c i="5" r="BE123"/>
  <c r="BE127"/>
  <c i="2" r="BE151"/>
  <c r="BE160"/>
  <c r="BE199"/>
  <c r="BE239"/>
  <c r="BE249"/>
  <c i="7" r="BE132"/>
  <c i="2" r="BE170"/>
  <c r="BE172"/>
  <c r="BE174"/>
  <c r="BE205"/>
  <c r="BE234"/>
  <c r="BE263"/>
  <c i="3" r="F118"/>
  <c r="BE138"/>
  <c r="BE174"/>
  <c r="BE186"/>
  <c r="BE192"/>
  <c i="4" r="BE124"/>
  <c i="2" r="BE242"/>
  <c r="BK278"/>
  <c r="J278"/>
  <c r="J106"/>
  <c i="3" r="BE136"/>
  <c r="BE180"/>
  <c r="BE187"/>
  <c i="4" r="BE137"/>
  <c r="BE142"/>
  <c r="BE149"/>
  <c r="BE157"/>
  <c i="6" r="E85"/>
  <c i="2" r="BE165"/>
  <c i="6" r="J89"/>
  <c i="2" r="BE179"/>
  <c r="BE195"/>
  <c r="BE235"/>
  <c r="BE236"/>
  <c r="BE245"/>
  <c i="3" r="BE125"/>
  <c i="5" r="F37"/>
  <c i="1" r="BD98"/>
  <c i="6" r="J34"/>
  <c i="1" r="AW99"/>
  <c i="2" r="F34"/>
  <c i="1" r="BA95"/>
  <c i="7" r="F36"/>
  <c i="1" r="BC100"/>
  <c i="6" r="F36"/>
  <c i="1" r="BC99"/>
  <c i="3" r="F35"/>
  <c i="1" r="BB96"/>
  <c i="5" r="F36"/>
  <c i="1" r="BC98"/>
  <c i="2" r="F35"/>
  <c i="1" r="BB95"/>
  <c i="3" r="F34"/>
  <c i="1" r="BA96"/>
  <c i="5" r="J34"/>
  <c i="1" r="AW98"/>
  <c i="6" r="F34"/>
  <c i="1" r="BA99"/>
  <c i="6" r="F35"/>
  <c i="1" r="BB99"/>
  <c i="4" r="F36"/>
  <c i="1" r="BC97"/>
  <c i="7" r="F35"/>
  <c i="1" r="BB100"/>
  <c i="7" r="F34"/>
  <c i="1" r="BA100"/>
  <c i="4" r="F34"/>
  <c i="1" r="BA97"/>
  <c i="6" r="F37"/>
  <c i="1" r="BD99"/>
  <c i="2" r="F36"/>
  <c i="1" r="BC95"/>
  <c i="3" r="F37"/>
  <c i="1" r="BD96"/>
  <c i="4" r="J34"/>
  <c i="1" r="AW97"/>
  <c i="3" r="J34"/>
  <c i="1" r="AW96"/>
  <c i="7" r="F37"/>
  <c i="1" r="BD100"/>
  <c i="2" r="J34"/>
  <c i="1" r="AW95"/>
  <c i="4" r="F35"/>
  <c i="1" r="BB97"/>
  <c i="3" r="F36"/>
  <c i="1" r="BC96"/>
  <c i="7" r="J34"/>
  <c i="1" r="AW100"/>
  <c i="5" r="F35"/>
  <c i="1" r="BB98"/>
  <c i="5" r="F34"/>
  <c i="1" r="BA98"/>
  <c i="2" r="F37"/>
  <c i="1" r="BD95"/>
  <c i="4" r="F37"/>
  <c i="1" r="BD97"/>
  <c i="7" l="1" r="BK121"/>
  <c r="BK120"/>
  <c r="J120"/>
  <c r="J96"/>
  <c i="2" r="T127"/>
  <c r="T126"/>
  <c i="4" r="P122"/>
  <c r="P121"/>
  <c i="1" r="AU97"/>
  <c i="7" r="R121"/>
  <c r="R120"/>
  <c i="3" r="P123"/>
  <c r="P122"/>
  <c i="1" r="AU96"/>
  <c i="3" r="R123"/>
  <c r="R122"/>
  <c i="2" r="R127"/>
  <c r="R126"/>
  <c i="3" r="T123"/>
  <c r="T122"/>
  <c i="2" r="P127"/>
  <c r="P126"/>
  <c i="1" r="AU95"/>
  <c i="7" r="T121"/>
  <c r="T120"/>
  <c r="P121"/>
  <c r="P120"/>
  <c i="1" r="AU100"/>
  <c i="4" r="R122"/>
  <c r="R121"/>
  <c i="2" r="BK127"/>
  <c r="BK126"/>
  <c r="J126"/>
  <c r="J96"/>
  <c i="5" r="BK119"/>
  <c r="J119"/>
  <c r="J97"/>
  <c i="6" r="BK119"/>
  <c r="BK118"/>
  <c r="J118"/>
  <c i="3" r="BK123"/>
  <c r="J123"/>
  <c r="J97"/>
  <c i="7" r="J122"/>
  <c r="J98"/>
  <c i="4" r="BK122"/>
  <c r="BK121"/>
  <c r="J121"/>
  <c i="3" r="F33"/>
  <c i="1" r="AZ96"/>
  <c i="6" r="J33"/>
  <c i="1" r="AV99"/>
  <c r="AT99"/>
  <c r="BD94"/>
  <c r="W33"/>
  <c i="3" r="J33"/>
  <c i="1" r="AV96"/>
  <c r="AT96"/>
  <c i="5" r="F33"/>
  <c i="1" r="AZ98"/>
  <c i="6" r="J30"/>
  <c i="1" r="AG99"/>
  <c r="AN99"/>
  <c i="2" r="F33"/>
  <c i="1" r="AZ95"/>
  <c r="BA94"/>
  <c r="W30"/>
  <c i="4" r="J30"/>
  <c i="1" r="AG97"/>
  <c i="4" r="F33"/>
  <c i="1" r="AZ97"/>
  <c i="2" r="J33"/>
  <c i="1" r="AV95"/>
  <c r="AT95"/>
  <c i="4" r="J33"/>
  <c i="1" r="AV97"/>
  <c r="AT97"/>
  <c i="7" r="F33"/>
  <c i="1" r="AZ100"/>
  <c r="BB94"/>
  <c r="W31"/>
  <c i="5" r="J33"/>
  <c i="1" r="AV98"/>
  <c r="AT98"/>
  <c i="6" r="F33"/>
  <c i="1" r="AZ99"/>
  <c i="7" r="J33"/>
  <c i="1" r="AV100"/>
  <c r="AT100"/>
  <c r="BC94"/>
  <c r="W32"/>
  <c i="6" l="1" r="J39"/>
  <c i="4" r="J39"/>
  <c i="5" r="BK118"/>
  <c r="J118"/>
  <c i="4" r="J122"/>
  <c r="J97"/>
  <c i="7" r="J121"/>
  <c r="J97"/>
  <c i="4" r="J96"/>
  <c i="2" r="J127"/>
  <c r="J97"/>
  <c i="6" r="J96"/>
  <c i="3" r="BK122"/>
  <c r="J122"/>
  <c i="6" r="J119"/>
  <c r="J97"/>
  <c i="1" r="AN97"/>
  <c r="AU94"/>
  <c r="AX94"/>
  <c r="AZ94"/>
  <c r="W29"/>
  <c i="5" r="J30"/>
  <c i="1" r="AG98"/>
  <c r="AN98"/>
  <c i="7" r="J30"/>
  <c i="1" r="AG100"/>
  <c r="AN100"/>
  <c r="AW94"/>
  <c r="AK30"/>
  <c r="AY94"/>
  <c i="2" r="J30"/>
  <c i="1" r="AG95"/>
  <c r="AN95"/>
  <c i="3" r="J30"/>
  <c i="1" r="AG96"/>
  <c r="AN96"/>
  <c i="3" l="1" r="J96"/>
  <c r="J39"/>
  <c i="2" r="J39"/>
  <c i="5" r="J96"/>
  <c i="7" r="J39"/>
  <c i="5" r="J39"/>
  <c i="1" r="AV94"/>
  <c r="AK29"/>
  <c r="AG94"/>
  <c l="1"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<sst xmlns="http://schemas.openxmlformats.org/spreadsheetml/2006/main">
  <si>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</si>
  <si>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</si>
  <si>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</si>
  <si>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</si>
  <si>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</si>
  <si>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{752ffaba-ddf6-45c2-be76-c40248d6a7a7}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</si>
  <si>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</si>
  <si>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</si>
  <si>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</si>
  <si>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</si>
  <si>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</si>
  <si>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</si>
  <si>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</si>
  <si>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</si>
  <si>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</si>
  <si>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</si>
  <si>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</si>
  <si>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III/2033 VOCHOV PRŮTAH 2. ETAPA</t>
  </si>
  <si>
    <t>KSO:</t>
  </si>
  <si>
    <t>CC-CZ:</t>
  </si>
  <si>
    <t>Místo:</t>
  </si>
  <si>
    <t xml:space="preserve"> </t>
  </si>
  <si>
    <t>Datum:</t>
  </si>
  <si>
    <t>20. 1. 2026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</si>
  <si>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</si>
  <si>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</si>
  <si>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</si>
  <si>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</si>
  <si>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</si>
  <si>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</si>
  <si>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</si>
  <si>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</si>
  <si>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</si>
  <si>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</si>
  <si>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</si>
  <si>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</si>
  <si>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</si>
  <si>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</si>
  <si>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</si>
  <si>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</si>
  <si>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</si>
  <si>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</si>
  <si>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</si>
  <si>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</si>
  <si>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</si>
  <si>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</si>
  <si>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</si>
  <si>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</si>
  <si>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</si>
  <si>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</si>
  <si>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</si>
  <si>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</si>
  <si>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</si>
  <si>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</si>
  <si>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</si>
  <si>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</si>
  <si>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</si>
  <si>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</si>
  <si>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</si>
  <si>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</si>
  <si>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</si>
  <si>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</si>
  <si>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</si>
  <si>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</si>
  <si>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</si>
  <si>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</si>
  <si>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</si>
  <si>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</si>
  <si>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</si>
  <si>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</si>
  <si>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</si>
  <si>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</si>
  <si>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</si>
  <si>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</si>
  <si>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</si>
  <si>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</si>
  <si>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</si>
  <si>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</si>
  <si>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SO110</t>
  </si>
  <si>
    <t>Komunikace</t>
  </si>
  <si>
    <t>STA</t>
  </si>
  <si>
    <t>1</t>
  </si>
  <si>
    <t>{ca5a7b3a-c9f1-44e6-9f50-47729513fff7}</t>
  </si>
  <si>
    <t>2</t>
  </si>
  <si>
    <t>SO120</t>
  </si>
  <si>
    <t>Chodníky</t>
  </si>
  <si>
    <t>{120d50a4-f2a9-4af8-ae84-dd12f7a75781}</t>
  </si>
  <si>
    <t>SO310</t>
  </si>
  <si>
    <t>Odvodnění komunikace</t>
  </si>
  <si>
    <t>{640e9761-8f35-460f-bced-21de0a0f4f94}</t>
  </si>
  <si>
    <t>SO800</t>
  </si>
  <si>
    <t>Vegetační úpravy</t>
  </si>
  <si>
    <t>{fe185f29-82c4-4dc1-8926-a67b713048c4}</t>
  </si>
  <si>
    <t>SO930</t>
  </si>
  <si>
    <t>Nové zábradlí</t>
  </si>
  <si>
    <t>{9af6802f-974d-42bb-843b-bbeb4d7ae0c9}</t>
  </si>
  <si>
    <t>VRN</t>
  </si>
  <si>
    <t xml:space="preserve">Vedlejší rozpočtové náklady </t>
  </si>
  <si>
    <t>{b3b5c968-2aff-413e-b60e-f611fe46aa56}</t>
  </si>
  <si>
    <t>KRYCÍ LIST SOUPISU PRACÍ</t>
  </si>
  <si>
    <t>Objekt:</t>
  </si>
  <si>
    <t>SO110 - Komunikace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</si>
  <si>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</si>
  <si>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</si>
  <si>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</si>
  <si>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</si>
  <si>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</si>
  <si>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</si>
  <si>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</si>
  <si>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</si>
  <si>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</si>
  <si>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</si>
  <si>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</si>
  <si>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Vedení trubní dálková a přípojná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</si>
  <si>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</si>
  <si>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</si>
  <si>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</si>
  <si>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</si>
  <si>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</si>
  <si>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</si>
  <si>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</si>
  <si>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</si>
  <si>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</si>
  <si>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</si>
  <si>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</si>
  <si>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</si>
  <si>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</si>
  <si>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</si>
  <si>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</si>
  <si>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</si>
  <si>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</si>
  <si>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</si>
  <si>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</si>
  <si>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</si>
  <si>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</si>
  <si>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113107223</t>
  </si>
  <si>
    <t>Odstranění podkladů nebo krytů strojně plochy jednotlivě přes 200 m2 s přemístěním hmot na skládku na vzdálenost do 20 m nebo s naložením na dopravní prostředek z kameniva hrubého drceného, o tl. vrstvy přes 200 do 300 mm</t>
  </si>
  <si>
    <t>m2</t>
  </si>
  <si>
    <t>CS ÚRS 2026 01</t>
  </si>
  <si>
    <t>4</t>
  </si>
  <si>
    <t>2116736564</t>
  </si>
  <si>
    <t>VV</t>
  </si>
  <si>
    <t>"Odstranění původní komunikace" 1837</t>
  </si>
  <si>
    <t>113154548</t>
  </si>
  <si>
    <t>Frézování živičného podkladu nebo krytu s naložením hmot na dopravní prostředek plochy přes 500 do 2 000 m2 pruhu šířky přes 1 m, tloušťky vrstvy 100 mm</t>
  </si>
  <si>
    <t>1209731814</t>
  </si>
  <si>
    <t>"Odstranění původní komunikace" 1837+70</t>
  </si>
  <si>
    <t>3</t>
  </si>
  <si>
    <t>122252206</t>
  </si>
  <si>
    <t>Odkopávky a prokopávky nezapažené pro silnice a dálnice strojně v hornině třídy těžitelnosti I přes 1 000 do 5 000 m3</t>
  </si>
  <si>
    <t>m3</t>
  </si>
  <si>
    <t>-540149091</t>
  </si>
  <si>
    <t>"Odkop pro konstrukci vozovka" 2122*0,51</t>
  </si>
  <si>
    <t>"Odkop pro obruby" (249+574)*0,3*0,51+633*0,1*0,51</t>
  </si>
  <si>
    <t>"Sanace - poze se souhlasem TDI" 2122*0,5+(249+574)*0,3*0,5+633*0,1*0,5</t>
  </si>
  <si>
    <t>"Odkop pro dlažbu propustek" 40*0,35</t>
  </si>
  <si>
    <t>"Odpočet původní konstrukce" -(1837*0,4)</t>
  </si>
  <si>
    <t>Součet</t>
  </si>
  <si>
    <t>132154204</t>
  </si>
  <si>
    <t>Hloubení zapažených rýh šířky přes 800 do 2 000 mm strojně s urovnáním dna do předepsaného profilu a spádu v hornině třídy těžitelnosti I skupiny 1 a 2 přes 100 do 500 m3</t>
  </si>
  <si>
    <t>-120517783</t>
  </si>
  <si>
    <t>"Výkop propustek" 25*3*3</t>
  </si>
  <si>
    <t>5</t>
  </si>
  <si>
    <t>132251104</t>
  </si>
  <si>
    <t>Hloubení nezapažených rýh šířky do 800 mm strojně s urovnáním dna do předepsaného profilu a spádu v hornině třídy těžitelnosti I skupiny 3 přes 100 m3</t>
  </si>
  <si>
    <t>-953369431</t>
  </si>
  <si>
    <t>"Rýha trativod" 324*2*0,5*0,4</t>
  </si>
  <si>
    <t>6</t>
  </si>
  <si>
    <t>151101201</t>
  </si>
  <si>
    <t>Zřízení pažení stěn výkopu bez rozepření nebo vzepření příložné, hloubky do 4 m</t>
  </si>
  <si>
    <t>-1530265901</t>
  </si>
  <si>
    <t>"Výkop propustek" 25*3*2</t>
  </si>
  <si>
    <t>7</t>
  </si>
  <si>
    <t>151101211</t>
  </si>
  <si>
    <t>Odstranění pažení stěn výkopu bez rozepření nebo vzepření s uložením pažin na vzdálenost do 3 m od okraje výkopu příložné, hloubky do 4 m</t>
  </si>
  <si>
    <t>913123863</t>
  </si>
  <si>
    <t>8</t>
  </si>
  <si>
    <t>162751117R</t>
  </si>
  <si>
    <t xml:space="preserve">Vodorovné přemístění výkopku nebo sypaniny po suchu na obvyklém dopravním prostředku, bez naložení výkopku, avšak se složením bez rozhrnutí z horniny třídy těžitelnosti I skupiny 1 až 3 na vzdálenost  dle možností zhotovitele.</t>
  </si>
  <si>
    <t>1865098314</t>
  </si>
  <si>
    <t>"Odkopávky, rýhy" 1735,722+225+129,6</t>
  </si>
  <si>
    <t>9</t>
  </si>
  <si>
    <t>171152111</t>
  </si>
  <si>
    <t>Uložení sypaniny do zhutněných násypů pro silnice, dálnice a letiště s rozprostřením sypaniny ve vrstvách, s hrubým urovnáním a uzavřením povrchu násypu z hornin nesoudržných sypkých v aktivní zóně</t>
  </si>
  <si>
    <t>-1599100480</t>
  </si>
  <si>
    <t>"Sanace - poze se souhlasem TDI" 2122*0,6+(249+574)*0,3*0,6+633*0,1*0,6</t>
  </si>
  <si>
    <t>10</t>
  </si>
  <si>
    <t>M</t>
  </si>
  <si>
    <t>58344229</t>
  </si>
  <si>
    <t>štěrkodrť frakce 0/125</t>
  </si>
  <si>
    <t>t</t>
  </si>
  <si>
    <t>831287702</t>
  </si>
  <si>
    <t>1459,32*2,2</t>
  </si>
  <si>
    <t>11</t>
  </si>
  <si>
    <t>171201201</t>
  </si>
  <si>
    <t>Uložení sypaniny na skládky nebo meziskládky bez hutnění s upravením uložené sypaniny do předepsaného tvaru</t>
  </si>
  <si>
    <t>-520309078</t>
  </si>
  <si>
    <t>171201221</t>
  </si>
  <si>
    <t>Poplatek za uložení zeminy a kamení na skládce (skládkovné) zatříděné do Katalogu odpadů pod kódem 17 05 04</t>
  </si>
  <si>
    <t>-2033554665</t>
  </si>
  <si>
    <t>2090,322*1,9</t>
  </si>
  <si>
    <t>13</t>
  </si>
  <si>
    <t>174151101</t>
  </si>
  <si>
    <t>Zásyp sypaninou z jakékoliv horniny strojně s uložením výkopku ve vrstvách se zhutněním jam, šachet, rýh nebo kolem objektů v těchto vykopávkách</t>
  </si>
  <si>
    <t>1745876710</t>
  </si>
  <si>
    <t>18*1,5*2</t>
  </si>
  <si>
    <t>14</t>
  </si>
  <si>
    <t>58331200</t>
  </si>
  <si>
    <t>štěrkopísek netříděný</t>
  </si>
  <si>
    <t>1143589304</t>
  </si>
  <si>
    <t>54*2,2</t>
  </si>
  <si>
    <t>15</t>
  </si>
  <si>
    <t>181152302</t>
  </si>
  <si>
    <t>Úprava pláně na stavbách silnic a dálnic strojně v zářezech mimo skalních se zhutněním</t>
  </si>
  <si>
    <t>-1677569429</t>
  </si>
  <si>
    <t>"Vozovka" 358+180+465+54+415+70+46+57+55+18+17+53+3+185+68+18+30+30</t>
  </si>
  <si>
    <t>"V místě obruby" (249+574)*0,3+633*0,1</t>
  </si>
  <si>
    <t>Zakládání</t>
  </si>
  <si>
    <t>16</t>
  </si>
  <si>
    <t>211971110</t>
  </si>
  <si>
    <t>Zřízení opláštění výplně z geotextilie odvodňovacích žeber nebo trativodů v rýze nebo zářezu se stěnami šikmými o sklonu do 1:2</t>
  </si>
  <si>
    <t>1285499656</t>
  </si>
  <si>
    <t>324*2*2</t>
  </si>
  <si>
    <t>17</t>
  </si>
  <si>
    <t>693111990</t>
  </si>
  <si>
    <t>geotextilie netkaná separační, ochranná, filtrační, drenážní PES(70%)+PP(30%) 300g/m2</t>
  </si>
  <si>
    <t>-578983880</t>
  </si>
  <si>
    <t>18</t>
  </si>
  <si>
    <t>212752102</t>
  </si>
  <si>
    <t>Trativody z drenážních trubek pro liniové stavby a komunikace se zřízením štěrkového lože pod trubky a s jejich obsypem v otevřeném výkopu trubka korugovaná sendvičová PE-HD SN 4 celoperforovaná 360° DN 150</t>
  </si>
  <si>
    <t>m</t>
  </si>
  <si>
    <t>493042492</t>
  </si>
  <si>
    <t>324*2</t>
  </si>
  <si>
    <t>19</t>
  </si>
  <si>
    <t>274321118</t>
  </si>
  <si>
    <t>Základové konstrukce z betonu železového pásy, prahy, věnce a ostruhy ve výkopu nebo na hlavách pilot C 30/37</t>
  </si>
  <si>
    <t>-1738767356</t>
  </si>
  <si>
    <t>0,8*0,8*6*2+0,3*1,5*6</t>
  </si>
  <si>
    <t>20</t>
  </si>
  <si>
    <t>274354111</t>
  </si>
  <si>
    <t>Bednění základových konstrukcí pasů, prahů, věnců a ostruh zřízení</t>
  </si>
  <si>
    <t>447594144</t>
  </si>
  <si>
    <t>(0,8*2*8*2+1,5*2*8)*1,2</t>
  </si>
  <si>
    <t>274354211</t>
  </si>
  <si>
    <t>Bednění základových konstrukcí pasů, prahů, věnců a ostruh odstranění bednění</t>
  </si>
  <si>
    <t>1879132133</t>
  </si>
  <si>
    <t>22</t>
  </si>
  <si>
    <t>274361116</t>
  </si>
  <si>
    <t>Výztuž základových konstrukcí pasů, prahů, věnců a ostruh z betonářské oceli 10 505 (R) nebo BSt 500</t>
  </si>
  <si>
    <t>1644366195</t>
  </si>
  <si>
    <t>10,38*0,2</t>
  </si>
  <si>
    <t>Svislé a kompletní konstrukce</t>
  </si>
  <si>
    <t>23</t>
  </si>
  <si>
    <t>348321118</t>
  </si>
  <si>
    <t>Zábradelní římsy a nosníky, svodidlové římsy ze železobetonu C 30/37</t>
  </si>
  <si>
    <t>911509015</t>
  </si>
  <si>
    <t>10*0,3*0,3</t>
  </si>
  <si>
    <t>24</t>
  </si>
  <si>
    <t>348351111</t>
  </si>
  <si>
    <t>Bednění zábradlí a svodidla, zábradelního nosníku zřízení římsového zábradlí a svodidla</t>
  </si>
  <si>
    <t>1433936659</t>
  </si>
  <si>
    <t>0,3*2*12</t>
  </si>
  <si>
    <t>25</t>
  </si>
  <si>
    <t>348351311</t>
  </si>
  <si>
    <t>Bednění zábradlí a svodidla, zábradelního nosníku odstranění římsového zábradlí a svodidla</t>
  </si>
  <si>
    <t>-945623700</t>
  </si>
  <si>
    <t>26</t>
  </si>
  <si>
    <t>348361416</t>
  </si>
  <si>
    <t>Výztuž zábradlí římsového a svodidla římsy z betonářské oceli 10 505 (R) nebo BSt 500</t>
  </si>
  <si>
    <t>-336402244</t>
  </si>
  <si>
    <t>0,9*0,2</t>
  </si>
  <si>
    <t>Vodorovné konstrukce</t>
  </si>
  <si>
    <t>27</t>
  </si>
  <si>
    <t>451317777</t>
  </si>
  <si>
    <t>Podklad nebo lože pod dlažbu (přídlažbu) v ploše vodorovné nebo ve sklonu do 1:5, tloušťky od 50 do 100 mm z betonu prostého</t>
  </si>
  <si>
    <t>1800957132</t>
  </si>
  <si>
    <t>"Dlažba propuste" 40</t>
  </si>
  <si>
    <t>28</t>
  </si>
  <si>
    <t>451541111</t>
  </si>
  <si>
    <t>Lože pod potrubí, stoky a drobné objekty v otevřeném výkopu ze štěrkodrtě 0-63 mm</t>
  </si>
  <si>
    <t>-2134629506</t>
  </si>
  <si>
    <t>"Lože pod propustek" 16*2*0,1</t>
  </si>
  <si>
    <t>"Lože pod betonové prahy" 0,8*6*2</t>
  </si>
  <si>
    <t>29</t>
  </si>
  <si>
    <t>452312161</t>
  </si>
  <si>
    <t>Podkladní a zajišťovací konstrukce z betonu prostého v otevřeném výkopu bez zvýšených nároků na prostředí sedlové lože pod potrubí z betonu tř. C 25/30</t>
  </si>
  <si>
    <t>679490282</t>
  </si>
  <si>
    <t>"Podklad pod propustek" 16*2*0,1</t>
  </si>
  <si>
    <t>30</t>
  </si>
  <si>
    <t>457532111</t>
  </si>
  <si>
    <t>Filtrační vrstvy jakékoliv tloušťky a sklonu z hrubého drceného kameniva se zhutněním do 10 pojezdů/m3, frakce od 4-8 do 22-32 mm</t>
  </si>
  <si>
    <t>2081896787</t>
  </si>
  <si>
    <t>"Filtrační vrstva trativod" 324*2*0,5*0,4</t>
  </si>
  <si>
    <t>31</t>
  </si>
  <si>
    <t>465511522</t>
  </si>
  <si>
    <t>Dlažba z lomového kamene upraveného vodorovná nebo plocha ve sklonu do 1:2 s dodáním hmot do cementové malty, s vyplněním spár a s vyspárováním cementovou maltou v ploše přes 20 m2, tl. 250 mm</t>
  </si>
  <si>
    <t>591097148</t>
  </si>
  <si>
    <t>Komunikace pozemní</t>
  </si>
  <si>
    <t>32</t>
  </si>
  <si>
    <t>564851111</t>
  </si>
  <si>
    <t>Podklad ze štěrkodrti ŠD s rozprostřením a zhutněním plochy přes 100 m2, po zhutnění tl. 150 mm</t>
  </si>
  <si>
    <t>-1665218799</t>
  </si>
  <si>
    <t>"Vozovka" (358+180+465+54+415+70+46+57+55+18+17+53+3+185+68+18+30+30)*2</t>
  </si>
  <si>
    <t>"V místě obruby" ((249+574)*0,3+633*0,1)*2</t>
  </si>
  <si>
    <t>33</t>
  </si>
  <si>
    <t>565166122R</t>
  </si>
  <si>
    <t xml:space="preserve">Asfaltový beton vrstva podkladní ACP 22 (obalované kamenivo hrubozrnné - OKH)  s rozprostřením a zhutněním v pruhu šířky přes 3 m, po zhutnění tl. 100 mm  z modifikovaného asfaltu</t>
  </si>
  <si>
    <t>1932250206</t>
  </si>
  <si>
    <t>"Vozovka" (358+180+465+54+415+70+46+57+55+18+17+53+3+185+68+18+30+30)</t>
  </si>
  <si>
    <t>34</t>
  </si>
  <si>
    <t>573231106</t>
  </si>
  <si>
    <t>Postřik spojovací PS bez posypu kamenivem ze silniční emulze, v množství 0,30 kg/m2</t>
  </si>
  <si>
    <t>-1381570608</t>
  </si>
  <si>
    <t>"Vozovka oprava rytu" 70*2</t>
  </si>
  <si>
    <t>35</t>
  </si>
  <si>
    <t>573191111R</t>
  </si>
  <si>
    <t>Postřik infiltrační kationaktivní emulzí v množství 0,60 kg/m2</t>
  </si>
  <si>
    <t>722529615</t>
  </si>
  <si>
    <t>36</t>
  </si>
  <si>
    <t>577134141</t>
  </si>
  <si>
    <t>Asfaltový beton vrstva obrusná ACO 11 z modifikovaného asfaltu s rozprostřením a se zhutněním ACO 11+ v pruhu šířky přes 3 m, po zhutnění tl. 40 mm</t>
  </si>
  <si>
    <t>-263195814</t>
  </si>
  <si>
    <t>"Vozovka oprava rytu" 70</t>
  </si>
  <si>
    <t>37</t>
  </si>
  <si>
    <t>577165142</t>
  </si>
  <si>
    <t>Asfaltový beton vrstva ložní ACL 16 z modifikovaného asfaltu s rozprostřením a zhutněním ACL 16 S v pruhu šířky přes 3 m, po zhutnění tl. 70 mm</t>
  </si>
  <si>
    <t>-988965519</t>
  </si>
  <si>
    <t>Vedení trubní dálková a přípojná</t>
  </si>
  <si>
    <t>38</t>
  </si>
  <si>
    <t>894302031</t>
  </si>
  <si>
    <t>Ostatní konstrukce na trubním vedení ze železobetonu dno šachet tloušťky přes 200 mm z betonu bez zvýšených nároků na prostředí tř. C 30/37</t>
  </si>
  <si>
    <t>-892991031</t>
  </si>
  <si>
    <t>(3,6*0,3*2+1*0,3*2)*0,8</t>
  </si>
  <si>
    <t>39</t>
  </si>
  <si>
    <t>894302171</t>
  </si>
  <si>
    <t>Ostatní konstrukce na trubním vedení ze železobetonu stěny šachet tloušťky přes 200 mm z betonu bez zvýšených nároků na prostředí tř. C 30/37</t>
  </si>
  <si>
    <t>-668094011</t>
  </si>
  <si>
    <t>(3,6*0,3*2+1*0,3*2)*3</t>
  </si>
  <si>
    <t>40</t>
  </si>
  <si>
    <t>894302271</t>
  </si>
  <si>
    <t>Ostatní konstrukce na trubním vedení ze železobetonu strop šachet vodovodních nebo kanalizačních z betonu bez zvýšených nároků na prostředí tř. C 30/37</t>
  </si>
  <si>
    <t>1172817271</t>
  </si>
  <si>
    <t>3,6*1,6*0,15</t>
  </si>
  <si>
    <t>41</t>
  </si>
  <si>
    <t>894501111</t>
  </si>
  <si>
    <t>Bednění konstrukcí na trubním vedení stěn šachet pravoúhlých nebo čtyř a vícehranných oboustranné zřízení</t>
  </si>
  <si>
    <t>-1083936757</t>
  </si>
  <si>
    <t>"Základ" ((3,6*2*2+1*2*2)*0,8)*1,2</t>
  </si>
  <si>
    <t>"Stěny" ((3,6*2*2+1*2*2)*3)*1,2</t>
  </si>
  <si>
    <t>"Strop" (3,6*1,6*2+3,6*0,15*2+1,6*0,15*2)*1,2</t>
  </si>
  <si>
    <t>42</t>
  </si>
  <si>
    <t>894601111</t>
  </si>
  <si>
    <t>Výztuž šachet z betonářské oceli 10 216</t>
  </si>
  <si>
    <t>-247070490</t>
  </si>
  <si>
    <t>(2,208+8,28+0,864)*0,2</t>
  </si>
  <si>
    <t>Ostatní konstrukce a práce, bourání</t>
  </si>
  <si>
    <t>43</t>
  </si>
  <si>
    <t>914111111</t>
  </si>
  <si>
    <t>Montáž svislé dopravní značky základní velikosti do 1 m2 objímkami na sloupky nebo konzoly</t>
  </si>
  <si>
    <t>kus</t>
  </si>
  <si>
    <t>-214212323</t>
  </si>
  <si>
    <t>44</t>
  </si>
  <si>
    <t>40445601</t>
  </si>
  <si>
    <t>výstražné dopravní značky A1-A30, A33, A34 900mm</t>
  </si>
  <si>
    <t>-1705866334</t>
  </si>
  <si>
    <t>45</t>
  </si>
  <si>
    <t>40445608</t>
  </si>
  <si>
    <t>značky upravující přednost P1, P4 700mm</t>
  </si>
  <si>
    <t>337204890</t>
  </si>
  <si>
    <t>46</t>
  </si>
  <si>
    <t>40445611</t>
  </si>
  <si>
    <t>značky upravující přednost P2, P3, P8 500mm</t>
  </si>
  <si>
    <t>-1056568324</t>
  </si>
  <si>
    <t>47</t>
  </si>
  <si>
    <t>40445647</t>
  </si>
  <si>
    <t>dodatkové tabulky E1, E2a,b , E6, E9, E10 E12c, E17 500x500mm</t>
  </si>
  <si>
    <t>1674202377</t>
  </si>
  <si>
    <t>48</t>
  </si>
  <si>
    <t>40445654</t>
  </si>
  <si>
    <t>informativní značky zónové IZ5 1000x750mm</t>
  </si>
  <si>
    <t>-458254654</t>
  </si>
  <si>
    <t>49</t>
  </si>
  <si>
    <t>40445653</t>
  </si>
  <si>
    <t>informativní značky zónové IZ4 1000x500mm</t>
  </si>
  <si>
    <t>-1160281828</t>
  </si>
  <si>
    <t>50</t>
  </si>
  <si>
    <t>914431112</t>
  </si>
  <si>
    <t>Montáž dopravního zrcadla na sloupky nebo konzoly velikosti do 1 m2</t>
  </si>
  <si>
    <t>1196984497</t>
  </si>
  <si>
    <t>51</t>
  </si>
  <si>
    <t>40445201</t>
  </si>
  <si>
    <t>zrcadlo dopravní kruhové D 800mm</t>
  </si>
  <si>
    <t>1134761008</t>
  </si>
  <si>
    <t>52</t>
  </si>
  <si>
    <t>914511112</t>
  </si>
  <si>
    <t>Montáž sloupku dopravních značek délky do 3,5 m do hliníkové patky pro sloupek D 60 mm</t>
  </si>
  <si>
    <t>-1198110393</t>
  </si>
  <si>
    <t>53</t>
  </si>
  <si>
    <t>914531111</t>
  </si>
  <si>
    <t>Montáž konzol nebo nástavců pro osazení dopravních značek velikosti do 1 m2 na sloupek</t>
  </si>
  <si>
    <t>1015519559</t>
  </si>
  <si>
    <t>54</t>
  </si>
  <si>
    <t>40445225</t>
  </si>
  <si>
    <t>sloupek pro dopravní značku Zn D 60mm v 3,5m</t>
  </si>
  <si>
    <t>390184133</t>
  </si>
  <si>
    <t>55</t>
  </si>
  <si>
    <t>40445240</t>
  </si>
  <si>
    <t>patka pro sloupek Al D 60mm</t>
  </si>
  <si>
    <t>51949247</t>
  </si>
  <si>
    <t>56</t>
  </si>
  <si>
    <t>40445256</t>
  </si>
  <si>
    <t>svorka upínací na sloupek dopravní značky D 60mm</t>
  </si>
  <si>
    <t>-837665652</t>
  </si>
  <si>
    <t>57</t>
  </si>
  <si>
    <t>40445253</t>
  </si>
  <si>
    <t>víčko plastové na sloupek D 60mm</t>
  </si>
  <si>
    <t>-1995863379</t>
  </si>
  <si>
    <t>58</t>
  </si>
  <si>
    <t>915211111</t>
  </si>
  <si>
    <t>Vodorovné dopravní značení stříkaným plastem dělící čára šířky 125 mm souvislá bílá základní</t>
  </si>
  <si>
    <t>1322914074</t>
  </si>
  <si>
    <t>"V4 0,125" 73+6+9+6+21+4+106+6+6+15+47+29+7+11+15+32+8</t>
  </si>
  <si>
    <t>59</t>
  </si>
  <si>
    <t>915221121</t>
  </si>
  <si>
    <t>Vodorovné dopravní značení stříkaným plastem vodící čára bílá šířky 250 mm přerušovaná základní</t>
  </si>
  <si>
    <t>-250172551</t>
  </si>
  <si>
    <t>"V2b 1,5/1,5/0,25" 15+15+31</t>
  </si>
  <si>
    <t>"V10d 0,5/0,5/0,25" 22+9+22+22+15+21+9+9+21+9+16+21</t>
  </si>
  <si>
    <t>60</t>
  </si>
  <si>
    <t>915611111</t>
  </si>
  <si>
    <t>Předznačení pro vodorovné značení stříkané barvou nebo prováděné z nátěrových hmot liniové dělicí čáry, vodicí proužky</t>
  </si>
  <si>
    <t>197195123</t>
  </si>
  <si>
    <t>401+257</t>
  </si>
  <si>
    <t>61</t>
  </si>
  <si>
    <t>916111123</t>
  </si>
  <si>
    <t>Osazení silniční obruby z dlažebních kostek v jedné řadě s ložem tl. přes 50 do 100 mm, s vyplněním a zatřením spár cementovou maltou z drobných kostek s boční opěrou z betonu prostého, do lože z betonu prostého téže značky</t>
  </si>
  <si>
    <t>39554607</t>
  </si>
  <si>
    <t>"Přídlažba" 131+192+17+173+120</t>
  </si>
  <si>
    <t>62</t>
  </si>
  <si>
    <t>58381007</t>
  </si>
  <si>
    <t>kostka štípaná dlažební žula drobná 8/10</t>
  </si>
  <si>
    <t>-656297533</t>
  </si>
  <si>
    <t>633*0,1</t>
  </si>
  <si>
    <t>63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</si>
  <si>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</si>
  <si>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</si>
  <si>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-709301237</t>
  </si>
  <si>
    <t>"Rovný" 31+17+33+3+8+21+8+22+9+9+3+3+8+2+15+16+2+3+22+2+2+2+8</t>
  </si>
  <si>
    <t>64</t>
  </si>
  <si>
    <t>59217031</t>
  </si>
  <si>
    <t>obrubník silniční betonový 1000x150x250mm</t>
  </si>
  <si>
    <t>2017485691</t>
  </si>
  <si>
    <t>65</t>
  </si>
  <si>
    <t>919122121</t>
  </si>
  <si>
    <t>Utěsnění dilatačních spár zálivkou za tepla v cementobetonovém nebo živičném krytu včetně adhezního nátěru s těsnicím profilem pod zálivkou, pro komůrky šířky 15 mm, hloubky 25 mm</t>
  </si>
  <si>
    <t>116410349</t>
  </si>
  <si>
    <t>6+13+6+6+6</t>
  </si>
  <si>
    <t>66</t>
  </si>
  <si>
    <t>919521240</t>
  </si>
  <si>
    <t>Zřízení silničního propustku z trub betonových nebo železobetonových DN 1500 mm</t>
  </si>
  <si>
    <t>1732577701</t>
  </si>
  <si>
    <t>67</t>
  </si>
  <si>
    <t>919535560</t>
  </si>
  <si>
    <t>Obetonování trubního propustku betonem prostým bez zvýšených nároků na prostředí tř. C 30/37</t>
  </si>
  <si>
    <t>1722360333</t>
  </si>
  <si>
    <t>3,14*0,75*0,75*0,15*17</t>
  </si>
  <si>
    <t>68</t>
  </si>
  <si>
    <t>919731121</t>
  </si>
  <si>
    <t>Zarovnání styčné plochy podkladu nebo krytu podél vybourané části komunikace nebo zpevněné plochy živičné tl. do 50 mm</t>
  </si>
  <si>
    <t>412273397</t>
  </si>
  <si>
    <t>69</t>
  </si>
  <si>
    <t>919735114</t>
  </si>
  <si>
    <t>Řezání stávajícího živičného krytu nebo podkladu hloubky přes 150 do 200 mm</t>
  </si>
  <si>
    <t>-74369068</t>
  </si>
  <si>
    <t>70</t>
  </si>
  <si>
    <t>966006132</t>
  </si>
  <si>
    <t>Odstranění dopravních nebo orientačních značek se sloupkem s uložením hmot na vzdálenost do 20 m nebo s naložením na dopravní prostředek, se zásypem jam a jeho zhutněním s betonovou patkou</t>
  </si>
  <si>
    <t>-1022053335</t>
  </si>
  <si>
    <t>997</t>
  </si>
  <si>
    <t>Doprava suti a vybouraných hmot</t>
  </si>
  <si>
    <t>71</t>
  </si>
  <si>
    <t>997013873</t>
  </si>
  <si>
    <t>Poplatek za předání stavebního odpadu recyklačnímu zařízení zeminy a kamení zatříděného do Katalogu odpadů pod kódem 17 05 04</t>
  </si>
  <si>
    <t>-688965324</t>
  </si>
  <si>
    <t>72</t>
  </si>
  <si>
    <t>997221551R</t>
  </si>
  <si>
    <t>Vodorovná doprava suti bez naložení, ale se složením a s hrubým urovnáním ze sypkých materiálů, na vzdálenost dle možností zhotovitele</t>
  </si>
  <si>
    <t>-750856510</t>
  </si>
  <si>
    <t>"Asfaltové frstvy - odvoz dle možností zhotovitele" 438,61</t>
  </si>
  <si>
    <t>"podkladní vrstvy" 808,28</t>
  </si>
  <si>
    <t>998</t>
  </si>
  <si>
    <t>Přesun hmot</t>
  </si>
  <si>
    <t>73</t>
  </si>
  <si>
    <t>998225111</t>
  </si>
  <si>
    <t>Přesun hmot pro komunikace s krytem z kameniva, monolitickým betonovým nebo živičným dopravní vzdálenost do 200 m jakékoliv délky objektu</t>
  </si>
  <si>
    <t>-2127585039</t>
  </si>
  <si>
    <t>SO120 - Chodníky</t>
  </si>
  <si>
    <t>113106571</t>
  </si>
  <si>
    <t>Rozebrání dlažeb vozovek a ploch s přemístěním hmot na skládku na vzdálenost do 3 m nebo s naložením na dopravní prostředek, s jakoukoliv výplní spár strojně plochy jednotlivě přes 200 m2 ze zámkové dlažby s ložem z kameniva</t>
  </si>
  <si>
    <t>-314332819</t>
  </si>
  <si>
    <t>"původní vjezdy a chodníky" 65+33+29+73+237+41+19+52</t>
  </si>
  <si>
    <t>113107222</t>
  </si>
  <si>
    <t>Odstranění podkladů nebo krytů strojně plochy jednotlivě přes 200 m2 s přemístěním hmot na skládku na vzdálenost do 20 m nebo s naložením na dopravní prostředek z kameniva hrubého drceného, o tl. vrstvy přes 100 do 200 mm</t>
  </si>
  <si>
    <t>-751119801</t>
  </si>
  <si>
    <t>"Podklad pod původní bet. dlažbou" 549</t>
  </si>
  <si>
    <t>"Podklad pod původní betonovou plochou" 75</t>
  </si>
  <si>
    <t>"Podklad pod původním asf. chodníkem" 343</t>
  </si>
  <si>
    <t>558443777</t>
  </si>
  <si>
    <t>"Odstranění původní komunikace" 60+87+73</t>
  </si>
  <si>
    <t>113107330</t>
  </si>
  <si>
    <t>Odstranění podkladů nebo krytů strojně plochy jednotlivě do 50 m2 s přemístěním hmot na skládku na vzdálenost do 3 m nebo s naložením na dopravní prostředek z betonu prostého, o tl. vrstvy do 100 mm</t>
  </si>
  <si>
    <t>-1568041241</t>
  </si>
  <si>
    <t>"Původní betonové plochy" 51+24</t>
  </si>
  <si>
    <t>113154523</t>
  </si>
  <si>
    <t>Frézování živičného podkladu nebo krytu s naložením hmot na dopravní prostředek plochy do 500 m2 pruhu šířky přes 0,5 m, tloušťky vrstvy 50 mm</t>
  </si>
  <si>
    <t>116249693</t>
  </si>
  <si>
    <t>"Původní chodník" 36+110+138+59</t>
  </si>
  <si>
    <t>618850121</t>
  </si>
  <si>
    <t>113202111</t>
  </si>
  <si>
    <t>Vytrhání obrub s vybouráním lože, s přemístěním hmot na skládku na vzdálenost do 3 m nebo s naložením na dopravní prostředek z krajníků nebo obrubníků stojatých</t>
  </si>
  <si>
    <t>1348120795</t>
  </si>
  <si>
    <t>"Původní obruby" 14+72+124+18+127+31+15+25</t>
  </si>
  <si>
    <t>113204111</t>
  </si>
  <si>
    <t>Vytrhání obrub s vybouráním lože, s přemístěním hmot na skládku na vzdálenost do 3 m nebo s naložením na dopravní prostředek záhonových</t>
  </si>
  <si>
    <t>-983897284</t>
  </si>
  <si>
    <t>16+6+7+4+7+3+5</t>
  </si>
  <si>
    <t>122252205</t>
  </si>
  <si>
    <t>Odkopávky a prokopávky nezapažené pro silnice a dálnice strojně v hornině třídy těžitelnosti I přes 500 do 1 000 m3</t>
  </si>
  <si>
    <t>673936674</t>
  </si>
  <si>
    <t>"Chodník" (772+12)*0,24</t>
  </si>
  <si>
    <t>"Vjezd" (370+46+9)*0,27</t>
  </si>
  <si>
    <t>"Parkovací stání" 376*0,42</t>
  </si>
  <si>
    <t>"Odkop pro obruby" 443*0,2*0,24</t>
  </si>
  <si>
    <t>"Odpočet původní konstrukce" -(549+75+343)*0,25+220*0,4</t>
  </si>
  <si>
    <t>1866602361</t>
  </si>
  <si>
    <t>"Odkopávky, rýhy" 328,344</t>
  </si>
  <si>
    <t>220733517</t>
  </si>
  <si>
    <t>-717135922</t>
  </si>
  <si>
    <t>328,344*1,9</t>
  </si>
  <si>
    <t>523565918</t>
  </si>
  <si>
    <t>"Chodník" 777+12</t>
  </si>
  <si>
    <t>"Vjezd" 370+46+9</t>
  </si>
  <si>
    <t>"Parkovací stání" 376</t>
  </si>
  <si>
    <t>"v místě obruby" 443*0,2</t>
  </si>
  <si>
    <t>-882239895</t>
  </si>
  <si>
    <t>"Parkovací stání" 376*2</t>
  </si>
  <si>
    <t>596211112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</si>
  <si>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přes 100 do 300 m2</t>
  </si>
  <si>
    <t>-318546384</t>
  </si>
  <si>
    <t>59245015</t>
  </si>
  <si>
    <t>dlažba zámková betonová tvaru I 200x165mm tl 60mm přírodní</t>
  </si>
  <si>
    <t>876773831</t>
  </si>
  <si>
    <t>59245006</t>
  </si>
  <si>
    <t>dlažba pro nevidomé betonová 200x100mm tl 60mm barevná</t>
  </si>
  <si>
    <t>-53344744</t>
  </si>
  <si>
    <t>596212213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</si>
  <si>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A, pro plochy přes 300 m2</t>
  </si>
  <si>
    <t>-1126600549</t>
  </si>
  <si>
    <t>59245010</t>
  </si>
  <si>
    <t>dlažba zámková betonová tvaru I 200x165mm tl 80mm barevná</t>
  </si>
  <si>
    <t>-2111265521</t>
  </si>
  <si>
    <t>59245013</t>
  </si>
  <si>
    <t>dlažba zámková betonová tvaru I 200x165mm tl 80mm přírodní</t>
  </si>
  <si>
    <t>-442433004</t>
  </si>
  <si>
    <t>59245226</t>
  </si>
  <si>
    <t>dlažba pro nevidomé betonová 200x100mm tl 80mm barevná</t>
  </si>
  <si>
    <t>-1595791509</t>
  </si>
  <si>
    <t>596412115</t>
  </si>
  <si>
    <t>Kladení dlažby z betonových vegetačních dlaždic pozemních komunikací s ložem z kameniva těženého nebo drceného tl. do 50 mm, s vyplněním spár a vegetačních otvorů, s hutněním vibrováním velikosti dlaždic do 0,09 m2 tl. 80 mm, pro plochy přes 300 m2</t>
  </si>
  <si>
    <t>-452849082</t>
  </si>
  <si>
    <t>BET.S08C01</t>
  </si>
  <si>
    <t>BEST-KROSO/8CM PŘÍRODNÍ</t>
  </si>
  <si>
    <t>-1609969700</t>
  </si>
  <si>
    <t>2015768248</t>
  </si>
  <si>
    <t>"Rovný" 389</t>
  </si>
  <si>
    <t>"Nájezdový" 125</t>
  </si>
  <si>
    <t>"Přechodový" 60</t>
  </si>
  <si>
    <t>59217029</t>
  </si>
  <si>
    <t>obrubník silniční betonový nájezdový 1000x150x150mm</t>
  </si>
  <si>
    <t>1441659486</t>
  </si>
  <si>
    <t>59217030</t>
  </si>
  <si>
    <t>obrubník silniční betonový přechodový 1000x150x150-250mm</t>
  </si>
  <si>
    <t>-1652396674</t>
  </si>
  <si>
    <t>1624554622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</si>
  <si>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</si>
  <si>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</si>
  <si>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-747580435</t>
  </si>
  <si>
    <t>59217016</t>
  </si>
  <si>
    <t>obrubník betonový chodníkový 1000x80x250mm</t>
  </si>
  <si>
    <t>159859460</t>
  </si>
  <si>
    <t>966008212</t>
  </si>
  <si>
    <t>Bourání odvodňovacího žlabu s odklizením a uložením vybouraného materiálu na skládku na vzdálenost do 10 m nebo s naložením na dopravní prostředek z betonových příkopových tvárnic nebo desek šířky přes 500 do 800 mm</t>
  </si>
  <si>
    <t>1133567577</t>
  </si>
  <si>
    <t>1481861291</t>
  </si>
  <si>
    <t>-913251632</t>
  </si>
  <si>
    <t>"Asf. vrstvy - odvoz dle možností zhotovitele" 39,445+50,6</t>
  </si>
  <si>
    <t>"podkladní vrstvy" 280,43+96,8</t>
  </si>
  <si>
    <t>997221561R</t>
  </si>
  <si>
    <t>Vodorovná doprava suti bez naložení, ale se složením a s hrubým urovnáním z kusových materiálů, na vzdálenost dle možností zhotovitele</t>
  </si>
  <si>
    <t>722638839</t>
  </si>
  <si>
    <t>"Dlažba beton" 161,955+18</t>
  </si>
  <si>
    <t>"Obruby" 87,33+1,92</t>
  </si>
  <si>
    <t>"žlab"43,75</t>
  </si>
  <si>
    <t>997221861</t>
  </si>
  <si>
    <t>Poplatek za předání stavebního odpadu recyklačnímu zařízení z prostého betonu zatříděného do Katalogu odpadů pod kódem 17 01 01</t>
  </si>
  <si>
    <t>389074455</t>
  </si>
  <si>
    <t>998223011</t>
  </si>
  <si>
    <t>Přesun hmot pro pozemní komunikace s krytem dlážděným dopravní vzdálenost do 200 m jakékoliv délky objektu</t>
  </si>
  <si>
    <t>-1191280237</t>
  </si>
  <si>
    <t>SO310 - Odvodnění komunikace</t>
  </si>
  <si>
    <t>132254203</t>
  </si>
  <si>
    <t>Hloubení zapažených rýh šířky přes 800 do 2 000 mm strojně s urovnáním dna do předepsaného profilu a spádu v hornině třídy těžitelnosti I skupiny 3 přes 50 do 100 m3</t>
  </si>
  <si>
    <t>869115925</t>
  </si>
  <si>
    <t>"Přípojky UV" 183*1,1*1,15</t>
  </si>
  <si>
    <t>151101101</t>
  </si>
  <si>
    <t>Zřízení pažení a rozepření stěn rýh pro podzemní vedení příložné pro jakoukoliv mezerovitost, hloubky do 2 m</t>
  </si>
  <si>
    <t>-4329715</t>
  </si>
  <si>
    <t>"Přípojky UV" 183*1,15*2</t>
  </si>
  <si>
    <t>151101111</t>
  </si>
  <si>
    <t>Odstranění pažení a rozepření stěn rýh pro podzemní vedení s uložením materiálu na vzdálenost do 3 m od kraje výkopu příložné, hloubky do 2 m</t>
  </si>
  <si>
    <t>-542495055</t>
  </si>
  <si>
    <t>-2066154981</t>
  </si>
  <si>
    <t>231,495-120,78</t>
  </si>
  <si>
    <t>-87155902</t>
  </si>
  <si>
    <t>-2124122759</t>
  </si>
  <si>
    <t>110,715*1,9</t>
  </si>
  <si>
    <t>174101101</t>
  </si>
  <si>
    <t>-1748249332</t>
  </si>
  <si>
    <t>"Přípojky UV" 183*1,1*0,6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</si>
  <si>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</si>
  <si>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</si>
  <si>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1544964754</t>
  </si>
  <si>
    <t>"Přípojka UV" 183*1,1*0,45</t>
  </si>
  <si>
    <t>583336740</t>
  </si>
  <si>
    <t>kamenivo těžené hrubé frakce 16/32</t>
  </si>
  <si>
    <t>-1741573952</t>
  </si>
  <si>
    <t>90,585*2,2</t>
  </si>
  <si>
    <t>451573111</t>
  </si>
  <si>
    <t>Lože pod potrubí, stoky a drobné objekty v otevřeném výkopu z písku a štěrkopísku do 63 mm</t>
  </si>
  <si>
    <t>1249939387</t>
  </si>
  <si>
    <t>"Přípojka UV" 183*1,1*0,1</t>
  </si>
  <si>
    <t>871313121</t>
  </si>
  <si>
    <t>Montáž kanalizačního potrubí z tvrdého PVC-U hladkého plnostěnného tuhost SN 8 DN 160</t>
  </si>
  <si>
    <t>726906772</t>
  </si>
  <si>
    <t>5+2+9+2+4+4+4+4+7+4+7+2+7+1+5+5+5+5+7+2+7+2+7+8+8+8+8+8+9+9+9+9</t>
  </si>
  <si>
    <t>28611164</t>
  </si>
  <si>
    <t>trubka kanalizační PVC-U plnostěnná jednovrstvá DN 160x1000mm SN8</t>
  </si>
  <si>
    <t>-354500846</t>
  </si>
  <si>
    <t>183*1,05</t>
  </si>
  <si>
    <t>877315211</t>
  </si>
  <si>
    <t>Montáž tvarovek na kanalizačním plastovém potrubí z polypropylenu PP nebo tvrdého PVC hladkého plnostěnného kolen, víček nebo hrdlových uzávěrů DN 150</t>
  </si>
  <si>
    <t>-1669873887</t>
  </si>
  <si>
    <t>32*2</t>
  </si>
  <si>
    <t>286113600</t>
  </si>
  <si>
    <t>koleno kanalizace PVC KG 160x30°</t>
  </si>
  <si>
    <t>2130727556</t>
  </si>
  <si>
    <t>286113610</t>
  </si>
  <si>
    <t>koleno kanalizační PVC KG 160x45°</t>
  </si>
  <si>
    <t>-1349155840</t>
  </si>
  <si>
    <t>877315221</t>
  </si>
  <si>
    <t>Montáž tvarovek na kanalizačním plastovém potrubí z polypropylenu PP nebo tvrdého PVC hladkého plnostěnného odboček DN 150</t>
  </si>
  <si>
    <t>674184429</t>
  </si>
  <si>
    <t>28611429</t>
  </si>
  <si>
    <t>odbočka kanalizační plastová s hrdlem KG 160/160/87°</t>
  </si>
  <si>
    <t>-1819837974</t>
  </si>
  <si>
    <t>879001009R</t>
  </si>
  <si>
    <t>Napojení uliční vpusti do kanalizace</t>
  </si>
  <si>
    <t>-407032060</t>
  </si>
  <si>
    <t>895941302</t>
  </si>
  <si>
    <t>Osazení vpusti uliční z betonových dílců DN 450 dno s kalištěm</t>
  </si>
  <si>
    <t>2042706477</t>
  </si>
  <si>
    <t>592238520</t>
  </si>
  <si>
    <t>dno pro uliční vpusť s kalovou prohlubní betonové 450x300x50mm</t>
  </si>
  <si>
    <t>-1082525832</t>
  </si>
  <si>
    <t>895941312</t>
  </si>
  <si>
    <t>Osazení vpusti uliční z betonových dílců DN 450 skruž horní 195 mm</t>
  </si>
  <si>
    <t>-1785870960</t>
  </si>
  <si>
    <t>592238560</t>
  </si>
  <si>
    <t>skruž pro uliční vpusť horní betonová 450x195x50mm</t>
  </si>
  <si>
    <t>463981190</t>
  </si>
  <si>
    <t>895941321</t>
  </si>
  <si>
    <t>Osazení vpusti uliční z betonových dílců DN 450 skruž středová 195 mm</t>
  </si>
  <si>
    <t>-186215148</t>
  </si>
  <si>
    <t>592238600</t>
  </si>
  <si>
    <t>skruž pro uliční vpusť středová betonová 450x195x50mm</t>
  </si>
  <si>
    <t>-1626096638</t>
  </si>
  <si>
    <t>895941332</t>
  </si>
  <si>
    <t>Osazení vpusti uliční z betonových dílců DN 450 skruž průběžná se zápachovou uzávěrkou</t>
  </si>
  <si>
    <t>-1951125836</t>
  </si>
  <si>
    <t>59224493</t>
  </si>
  <si>
    <t>skruž betonová průběžná se zápachovou uzávěrkou 150mm PVC pro uliční vpusť 450x645x50mm</t>
  </si>
  <si>
    <t>540771439</t>
  </si>
  <si>
    <t>899133211</t>
  </si>
  <si>
    <t>Výměna (výšková úprava) vtokové mříže uliční vpusti na betonové skruži s použitím betonových vyrovnávacích prvků</t>
  </si>
  <si>
    <t>1784221813</t>
  </si>
  <si>
    <t>899204112</t>
  </si>
  <si>
    <t>Osazení mříží litinových včetně rámů a košů na bahno pro třídu zatížení D400, E600</t>
  </si>
  <si>
    <t>1264011368</t>
  </si>
  <si>
    <t>592238640</t>
  </si>
  <si>
    <t>prstenec pro uliční vpusť vyrovnávací betonový 390x60x130mm</t>
  </si>
  <si>
    <t>735031595</t>
  </si>
  <si>
    <t>592238740</t>
  </si>
  <si>
    <t>koš vysoký pro uliční vpusti žárově Pz plech pro rám 500/300mm</t>
  </si>
  <si>
    <t>-1590508806</t>
  </si>
  <si>
    <t>55242320</t>
  </si>
  <si>
    <t>mříž vtoková litinová plochá 500x500mm</t>
  </si>
  <si>
    <t>1757890347</t>
  </si>
  <si>
    <t>592238780R</t>
  </si>
  <si>
    <t>mříž D400 Obrubníková typ RADBUZA</t>
  </si>
  <si>
    <t>-1296174367</t>
  </si>
  <si>
    <t>89999001R</t>
  </si>
  <si>
    <t>Vybourání uliční vpusti vč odvozu a likvidace</t>
  </si>
  <si>
    <t>-518197133</t>
  </si>
  <si>
    <t>935113111</t>
  </si>
  <si>
    <t>Osazení odvodňovacího žlabu s krycím roštem polymerbetonového šířky do 210 mm</t>
  </si>
  <si>
    <t>-18223297</t>
  </si>
  <si>
    <t>4+5+6+4+3+4+6+4+6</t>
  </si>
  <si>
    <t>59227127</t>
  </si>
  <si>
    <t>žlab odvodňovací s roštem bez spádu dna monolitický z polymerbetonu pro vysoké zatížení š 200mm</t>
  </si>
  <si>
    <t>-1637618177</t>
  </si>
  <si>
    <t>998276101</t>
  </si>
  <si>
    <t>Přesun hmot pro trubní vedení hloubené z trub z plastických hmot nebo sklolaminátových pro vodovody, kanalizace, teplovody, produktovody v otevřeném výkopu dopravní vzdálenost do 15 m</t>
  </si>
  <si>
    <t>294133637</t>
  </si>
  <si>
    <t>SO800 - Vegetační úpravy</t>
  </si>
  <si>
    <t>181301111</t>
  </si>
  <si>
    <t>Rozprostření a urovnání ornice v rovině nebo ve svahu sklonu do 1:5 strojně při souvislé ploše přes 500 m2, tl. vrstvy do 200 mm</t>
  </si>
  <si>
    <t>1610906847</t>
  </si>
  <si>
    <t>43+22+26+11+6+4+12+30+6+2+2+2+2+3+3+3+16+42+12+8+52+15+4+5+9+9+6+6+6+18+5+27+25+3+4+36+5+5+5+5+3+12</t>
  </si>
  <si>
    <t>10364101</t>
  </si>
  <si>
    <t>zemina pro terénní úpravy - ornice</t>
  </si>
  <si>
    <t>-1072600032</t>
  </si>
  <si>
    <t>520*0,1*1,6</t>
  </si>
  <si>
    <t>181411131</t>
  </si>
  <si>
    <t>Založení trávníku na půdě předem připravené plochy do 1000 m2 výsevem včetně utažení parkového v rovině nebo na svahu do 1:5</t>
  </si>
  <si>
    <t>-1036017764</t>
  </si>
  <si>
    <t>005724100</t>
  </si>
  <si>
    <t>osivo směs travní parková</t>
  </si>
  <si>
    <t>kg</t>
  </si>
  <si>
    <t>1805441017</t>
  </si>
  <si>
    <t>520*0,025</t>
  </si>
  <si>
    <t>181951111</t>
  </si>
  <si>
    <t>Úprava pláně vyrovnáním výškových rozdílů strojně v hornině třídy těžitelnosti I, skupiny 1 až 3 bez zhutnění</t>
  </si>
  <si>
    <t>-1702661286</t>
  </si>
  <si>
    <t>184201112</t>
  </si>
  <si>
    <t>Výsadba stromů bez balu do předem vyhloubené jamky se zalitím v rovině nebo na svahu do 1:5, při výšce kmene přes 1,8 do 2,5 m</t>
  </si>
  <si>
    <t>1161380607</t>
  </si>
  <si>
    <t>026504991R</t>
  </si>
  <si>
    <t>Dodávka - sazenice stromu dle místního druhového složení veřejné zeleně</t>
  </si>
  <si>
    <t>ks</t>
  </si>
  <si>
    <t>264353572</t>
  </si>
  <si>
    <t>SO930 - Nové zábradlí</t>
  </si>
  <si>
    <t>911111111</t>
  </si>
  <si>
    <t>Montáž zábradlí ocelového zabetonovaného</t>
  </si>
  <si>
    <t>-1824694460</t>
  </si>
  <si>
    <t>749106R</t>
  </si>
  <si>
    <t xml:space="preserve">Dodávka zábradlí </t>
  </si>
  <si>
    <t>-555394937</t>
  </si>
  <si>
    <t xml:space="preserve">VRN - Vedlejší rozpočtové náklady </t>
  </si>
  <si>
    <t>VRN - Vedlejší rozpočtové náklady</t>
  </si>
  <si>
    <t xml:space="preserve">    VRN1 - Průzkumné, zeměměřičské a projektové práce</t>
  </si>
  <si>
    <t xml:space="preserve">    VRN3 - Zařízení staveniště</t>
  </si>
  <si>
    <t xml:space="preserve">    VRN4 - Inženýrská činnost</t>
  </si>
  <si>
    <t>Vedlejší rozpočtové náklady</t>
  </si>
  <si>
    <t>VRN1</t>
  </si>
  <si>
    <t>Průzkumné, zeměměřičské a projektové práce</t>
  </si>
  <si>
    <t>012002000</t>
  </si>
  <si>
    <t>Zeměměřičské práce</t>
  </si>
  <si>
    <t>kpl</t>
  </si>
  <si>
    <t>012203000</t>
  </si>
  <si>
    <t>Zeměměřičské práce před výstavbou</t>
  </si>
  <si>
    <t>1024</t>
  </si>
  <si>
    <t>-258553824</t>
  </si>
  <si>
    <t>012303000</t>
  </si>
  <si>
    <t>Zeměměřičské práce při provádění stavby</t>
  </si>
  <si>
    <t>1683505942</t>
  </si>
  <si>
    <t>013254000</t>
  </si>
  <si>
    <t>Dokumentace skutečného provedení stavby</t>
  </si>
  <si>
    <t>219751528</t>
  </si>
  <si>
    <t>VRN3</t>
  </si>
  <si>
    <t>Zařízení staveniště</t>
  </si>
  <si>
    <t>030001000</t>
  </si>
  <si>
    <t>034303000</t>
  </si>
  <si>
    <t>Dopravní značení na staveništi</t>
  </si>
  <si>
    <t>034503000</t>
  </si>
  <si>
    <t>Informační tabule na staveništi</t>
  </si>
  <si>
    <t>VRN4</t>
  </si>
  <si>
    <t>Inženýrská činnost</t>
  </si>
  <si>
    <t>043002000</t>
  </si>
  <si>
    <t>Zkoušky a ostatní měření</t>
  </si>
  <si>
    <t>045002000</t>
  </si>
  <si>
    <t>Kompletační a koordinační činnost</t>
  </si>
  <si>
    <t>-88019168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</si>
</sst>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7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34" fillId="2" borderId="19" xfId="0" applyFont="1" applyFill="1" applyBorder="1" applyAlignment="1" applyProtection="1">
      <alignment horizontal="left" vertical="center"/>
      <protection locked="0"/>
    </xf>
    <xf numFmtId="0" fontId="34" fillId="0" borderId="2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28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L14" s="21"/>
      <c r="AM14" s="21"/>
      <c r="AN14" s="33" t="s">
        <v>28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30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32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33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34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35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36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37</v>
      </c>
      <c r="E29" s="46"/>
      <c r="F29" s="31" t="s">
        <v>38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39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40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41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42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43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44</v>
      </c>
      <c r="U35" s="53"/>
      <c r="V35" s="53"/>
      <c r="W35" s="53"/>
      <c r="X35" s="55" t="s">
        <v>45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46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47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48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49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48</v>
      </c>
      <c r="AI60" s="41"/>
      <c r="AJ60" s="41"/>
      <c r="AK60" s="41"/>
      <c r="AL60" s="41"/>
      <c r="AM60" s="63" t="s">
        <v>49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50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51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48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49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48</v>
      </c>
      <c r="AI75" s="41"/>
      <c r="AJ75" s="41"/>
      <c r="AK75" s="41"/>
      <c r="AL75" s="41"/>
      <c r="AM75" s="63" t="s">
        <v>49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52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2025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III/2033 VOCHOV PRŮTAH 2. ETAPA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20. 1. 2026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29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53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27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31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54</v>
      </c>
      <c r="D92" s="93"/>
      <c r="E92" s="93"/>
      <c r="F92" s="93"/>
      <c r="G92" s="93"/>
      <c r="H92" s="94"/>
      <c r="I92" s="95" t="s">
        <v>55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56</v>
      </c>
      <c r="AH92" s="93"/>
      <c r="AI92" s="93"/>
      <c r="AJ92" s="93"/>
      <c r="AK92" s="93"/>
      <c r="AL92" s="93"/>
      <c r="AM92" s="93"/>
      <c r="AN92" s="95" t="s">
        <v>57</v>
      </c>
      <c r="AO92" s="93"/>
      <c r="AP92" s="97"/>
      <c r="AQ92" s="98" t="s">
        <v>58</v>
      </c>
      <c r="AR92" s="43"/>
      <c r="AS92" s="99" t="s">
        <v>59</v>
      </c>
      <c r="AT92" s="100" t="s">
        <v>60</v>
      </c>
      <c r="AU92" s="100" t="s">
        <v>61</v>
      </c>
      <c r="AV92" s="100" t="s">
        <v>62</v>
      </c>
      <c r="AW92" s="100" t="s">
        <v>63</v>
      </c>
      <c r="AX92" s="100" t="s">
        <v>64</v>
      </c>
      <c r="AY92" s="100" t="s">
        <v>65</v>
      </c>
      <c r="AZ92" s="100" t="s">
        <v>66</v>
      </c>
      <c r="BA92" s="100" t="s">
        <v>67</v>
      </c>
      <c r="BB92" s="100" t="s">
        <v>68</v>
      </c>
      <c r="BC92" s="100" t="s">
        <v>69</v>
      </c>
      <c r="BD92" s="101" t="s">
        <v>70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71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ROUND(SUM(AG95:AG100),2)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ROUND(SUM(AS95:AS100),2)</f>
        <v>0</v>
      </c>
      <c r="AT94" s="113">
        <f>ROUND(SUM(AV94:AW94),2)</f>
        <v>0</v>
      </c>
      <c r="AU94" s="114">
        <f>ROUND(SUM(AU95:AU100),5)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ROUND(SUM(AZ95:AZ100),2)</f>
        <v>0</v>
      </c>
      <c r="BA94" s="113">
        <f>ROUND(SUM(BA95:BA100),2)</f>
        <v>0</v>
      </c>
      <c r="BB94" s="113">
        <f>ROUND(SUM(BB95:BB100),2)</f>
        <v>0</v>
      </c>
      <c r="BC94" s="113">
        <f>ROUND(SUM(BC95:BC100),2)</f>
        <v>0</v>
      </c>
      <c r="BD94" s="115">
        <f>ROUND(SUM(BD95:BD100),2)</f>
        <v>0</v>
      </c>
      <c r="BE94" s="6"/>
      <c r="BS94" s="116" t="s">
        <v>72</v>
      </c>
      <c r="BT94" s="116" t="s">
        <v>73</v>
      </c>
      <c r="BU94" s="117" t="s">
        <v>74</v>
      </c>
      <c r="BV94" s="116" t="s">
        <v>75</v>
      </c>
      <c r="BW94" s="116" t="s">
        <v>5</v>
      </c>
      <c r="BX94" s="116" t="s">
        <v>76</v>
      </c>
      <c r="CL94" s="116" t="s">
        <v>1</v>
      </c>
    </row>
    <row r="95" s="7" customFormat="1" ht="16.5" customHeight="1">
      <c r="A95" s="118" t="s">
        <v>77</v>
      </c>
      <c r="B95" s="119"/>
      <c r="C95" s="120"/>
      <c r="D95" s="121" t="s">
        <v>78</v>
      </c>
      <c r="E95" s="121"/>
      <c r="F95" s="121"/>
      <c r="G95" s="121"/>
      <c r="H95" s="121"/>
      <c r="I95" s="122"/>
      <c r="J95" s="121" t="s">
        <v>79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'SO110 - Komunikace'!J30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80</v>
      </c>
      <c r="AR95" s="125"/>
      <c r="AS95" s="126">
        <v>0</v>
      </c>
      <c r="AT95" s="127">
        <f>ROUND(SUM(AV95:AW95),2)</f>
        <v>0</v>
      </c>
      <c r="AU95" s="128">
        <f>'SO110 - Komunikace'!P126</f>
        <v>0</v>
      </c>
      <c r="AV95" s="127">
        <f>'SO110 - Komunikace'!J33</f>
        <v>0</v>
      </c>
      <c r="AW95" s="127">
        <f>'SO110 - Komunikace'!J34</f>
        <v>0</v>
      </c>
      <c r="AX95" s="127">
        <f>'SO110 - Komunikace'!J35</f>
        <v>0</v>
      </c>
      <c r="AY95" s="127">
        <f>'SO110 - Komunikace'!J36</f>
        <v>0</v>
      </c>
      <c r="AZ95" s="127">
        <f>'SO110 - Komunikace'!F33</f>
        <v>0</v>
      </c>
      <c r="BA95" s="127">
        <f>'SO110 - Komunikace'!F34</f>
        <v>0</v>
      </c>
      <c r="BB95" s="127">
        <f>'SO110 - Komunikace'!F35</f>
        <v>0</v>
      </c>
      <c r="BC95" s="127">
        <f>'SO110 - Komunikace'!F36</f>
        <v>0</v>
      </c>
      <c r="BD95" s="129">
        <f>'SO110 - Komunikace'!F37</f>
        <v>0</v>
      </c>
      <c r="BE95" s="7"/>
      <c r="BT95" s="130" t="s">
        <v>81</v>
      </c>
      <c r="BV95" s="130" t="s">
        <v>75</v>
      </c>
      <c r="BW95" s="130" t="s">
        <v>82</v>
      </c>
      <c r="BX95" s="130" t="s">
        <v>5</v>
      </c>
      <c r="CL95" s="130" t="s">
        <v>1</v>
      </c>
      <c r="CM95" s="130" t="s">
        <v>83</v>
      </c>
    </row>
    <row r="96" s="7" customFormat="1" ht="16.5" customHeight="1">
      <c r="A96" s="118" t="s">
        <v>77</v>
      </c>
      <c r="B96" s="119"/>
      <c r="C96" s="120"/>
      <c r="D96" s="121" t="s">
        <v>84</v>
      </c>
      <c r="E96" s="121"/>
      <c r="F96" s="121"/>
      <c r="G96" s="121"/>
      <c r="H96" s="121"/>
      <c r="I96" s="122"/>
      <c r="J96" s="121" t="s">
        <v>85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'SO120 - Chodníky'!J30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80</v>
      </c>
      <c r="AR96" s="125"/>
      <c r="AS96" s="126">
        <v>0</v>
      </c>
      <c r="AT96" s="127">
        <f>ROUND(SUM(AV96:AW96),2)</f>
        <v>0</v>
      </c>
      <c r="AU96" s="128">
        <f>'SO120 - Chodníky'!P122</f>
        <v>0</v>
      </c>
      <c r="AV96" s="127">
        <f>'SO120 - Chodníky'!J33</f>
        <v>0</v>
      </c>
      <c r="AW96" s="127">
        <f>'SO120 - Chodníky'!J34</f>
        <v>0</v>
      </c>
      <c r="AX96" s="127">
        <f>'SO120 - Chodníky'!J35</f>
        <v>0</v>
      </c>
      <c r="AY96" s="127">
        <f>'SO120 - Chodníky'!J36</f>
        <v>0</v>
      </c>
      <c r="AZ96" s="127">
        <f>'SO120 - Chodníky'!F33</f>
        <v>0</v>
      </c>
      <c r="BA96" s="127">
        <f>'SO120 - Chodníky'!F34</f>
        <v>0</v>
      </c>
      <c r="BB96" s="127">
        <f>'SO120 - Chodníky'!F35</f>
        <v>0</v>
      </c>
      <c r="BC96" s="127">
        <f>'SO120 - Chodníky'!F36</f>
        <v>0</v>
      </c>
      <c r="BD96" s="129">
        <f>'SO120 - Chodníky'!F37</f>
        <v>0</v>
      </c>
      <c r="BE96" s="7"/>
      <c r="BT96" s="130" t="s">
        <v>81</v>
      </c>
      <c r="BV96" s="130" t="s">
        <v>75</v>
      </c>
      <c r="BW96" s="130" t="s">
        <v>86</v>
      </c>
      <c r="BX96" s="130" t="s">
        <v>5</v>
      </c>
      <c r="CL96" s="130" t="s">
        <v>1</v>
      </c>
      <c r="CM96" s="130" t="s">
        <v>83</v>
      </c>
    </row>
    <row r="97" s="7" customFormat="1" ht="16.5" customHeight="1">
      <c r="A97" s="118" t="s">
        <v>77</v>
      </c>
      <c r="B97" s="119"/>
      <c r="C97" s="120"/>
      <c r="D97" s="121" t="s">
        <v>87</v>
      </c>
      <c r="E97" s="121"/>
      <c r="F97" s="121"/>
      <c r="G97" s="121"/>
      <c r="H97" s="121"/>
      <c r="I97" s="122"/>
      <c r="J97" s="121" t="s">
        <v>88</v>
      </c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3">
        <f>'SO310 - Odvodnění komunikace'!J30</f>
        <v>0</v>
      </c>
      <c r="AH97" s="122"/>
      <c r="AI97" s="122"/>
      <c r="AJ97" s="122"/>
      <c r="AK97" s="122"/>
      <c r="AL97" s="122"/>
      <c r="AM97" s="122"/>
      <c r="AN97" s="123">
        <f>SUM(AG97,AT97)</f>
        <v>0</v>
      </c>
      <c r="AO97" s="122"/>
      <c r="AP97" s="122"/>
      <c r="AQ97" s="124" t="s">
        <v>80</v>
      </c>
      <c r="AR97" s="125"/>
      <c r="AS97" s="126">
        <v>0</v>
      </c>
      <c r="AT97" s="127">
        <f>ROUND(SUM(AV97:AW97),2)</f>
        <v>0</v>
      </c>
      <c r="AU97" s="128">
        <f>'SO310 - Odvodnění komunikace'!P121</f>
        <v>0</v>
      </c>
      <c r="AV97" s="127">
        <f>'SO310 - Odvodnění komunikace'!J33</f>
        <v>0</v>
      </c>
      <c r="AW97" s="127">
        <f>'SO310 - Odvodnění komunikace'!J34</f>
        <v>0</v>
      </c>
      <c r="AX97" s="127">
        <f>'SO310 - Odvodnění komunikace'!J35</f>
        <v>0</v>
      </c>
      <c r="AY97" s="127">
        <f>'SO310 - Odvodnění komunikace'!J36</f>
        <v>0</v>
      </c>
      <c r="AZ97" s="127">
        <f>'SO310 - Odvodnění komunikace'!F33</f>
        <v>0</v>
      </c>
      <c r="BA97" s="127">
        <f>'SO310 - Odvodnění komunikace'!F34</f>
        <v>0</v>
      </c>
      <c r="BB97" s="127">
        <f>'SO310 - Odvodnění komunikace'!F35</f>
        <v>0</v>
      </c>
      <c r="BC97" s="127">
        <f>'SO310 - Odvodnění komunikace'!F36</f>
        <v>0</v>
      </c>
      <c r="BD97" s="129">
        <f>'SO310 - Odvodnění komunikace'!F37</f>
        <v>0</v>
      </c>
      <c r="BE97" s="7"/>
      <c r="BT97" s="130" t="s">
        <v>81</v>
      </c>
      <c r="BV97" s="130" t="s">
        <v>75</v>
      </c>
      <c r="BW97" s="130" t="s">
        <v>89</v>
      </c>
      <c r="BX97" s="130" t="s">
        <v>5</v>
      </c>
      <c r="CL97" s="130" t="s">
        <v>1</v>
      </c>
      <c r="CM97" s="130" t="s">
        <v>83</v>
      </c>
    </row>
    <row r="98" s="7" customFormat="1" ht="16.5" customHeight="1">
      <c r="A98" s="118" t="s">
        <v>77</v>
      </c>
      <c r="B98" s="119"/>
      <c r="C98" s="120"/>
      <c r="D98" s="121" t="s">
        <v>90</v>
      </c>
      <c r="E98" s="121"/>
      <c r="F98" s="121"/>
      <c r="G98" s="121"/>
      <c r="H98" s="121"/>
      <c r="I98" s="122"/>
      <c r="J98" s="121" t="s">
        <v>91</v>
      </c>
      <c r="K98" s="121"/>
      <c r="L98" s="121"/>
      <c r="M98" s="121"/>
      <c r="N98" s="121"/>
      <c r="O98" s="121"/>
      <c r="P98" s="121"/>
      <c r="Q98" s="121"/>
      <c r="R98" s="121"/>
      <c r="S98" s="121"/>
      <c r="T98" s="121"/>
      <c r="U98" s="121"/>
      <c r="V98" s="121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3">
        <f>'SO800 - Vegetační úpravy'!J30</f>
        <v>0</v>
      </c>
      <c r="AH98" s="122"/>
      <c r="AI98" s="122"/>
      <c r="AJ98" s="122"/>
      <c r="AK98" s="122"/>
      <c r="AL98" s="122"/>
      <c r="AM98" s="122"/>
      <c r="AN98" s="123">
        <f>SUM(AG98,AT98)</f>
        <v>0</v>
      </c>
      <c r="AO98" s="122"/>
      <c r="AP98" s="122"/>
      <c r="AQ98" s="124" t="s">
        <v>80</v>
      </c>
      <c r="AR98" s="125"/>
      <c r="AS98" s="126">
        <v>0</v>
      </c>
      <c r="AT98" s="127">
        <f>ROUND(SUM(AV98:AW98),2)</f>
        <v>0</v>
      </c>
      <c r="AU98" s="128">
        <f>'SO800 - Vegetační úpravy'!P118</f>
        <v>0</v>
      </c>
      <c r="AV98" s="127">
        <f>'SO800 - Vegetační úpravy'!J33</f>
        <v>0</v>
      </c>
      <c r="AW98" s="127">
        <f>'SO800 - Vegetační úpravy'!J34</f>
        <v>0</v>
      </c>
      <c r="AX98" s="127">
        <f>'SO800 - Vegetační úpravy'!J35</f>
        <v>0</v>
      </c>
      <c r="AY98" s="127">
        <f>'SO800 - Vegetační úpravy'!J36</f>
        <v>0</v>
      </c>
      <c r="AZ98" s="127">
        <f>'SO800 - Vegetační úpravy'!F33</f>
        <v>0</v>
      </c>
      <c r="BA98" s="127">
        <f>'SO800 - Vegetační úpravy'!F34</f>
        <v>0</v>
      </c>
      <c r="BB98" s="127">
        <f>'SO800 - Vegetační úpravy'!F35</f>
        <v>0</v>
      </c>
      <c r="BC98" s="127">
        <f>'SO800 - Vegetační úpravy'!F36</f>
        <v>0</v>
      </c>
      <c r="BD98" s="129">
        <f>'SO800 - Vegetační úpravy'!F37</f>
        <v>0</v>
      </c>
      <c r="BE98" s="7"/>
      <c r="BT98" s="130" t="s">
        <v>81</v>
      </c>
      <c r="BV98" s="130" t="s">
        <v>75</v>
      </c>
      <c r="BW98" s="130" t="s">
        <v>92</v>
      </c>
      <c r="BX98" s="130" t="s">
        <v>5</v>
      </c>
      <c r="CL98" s="130" t="s">
        <v>1</v>
      </c>
      <c r="CM98" s="130" t="s">
        <v>83</v>
      </c>
    </row>
    <row r="99" s="7" customFormat="1" ht="16.5" customHeight="1">
      <c r="A99" s="118" t="s">
        <v>77</v>
      </c>
      <c r="B99" s="119"/>
      <c r="C99" s="120"/>
      <c r="D99" s="121" t="s">
        <v>93</v>
      </c>
      <c r="E99" s="121"/>
      <c r="F99" s="121"/>
      <c r="G99" s="121"/>
      <c r="H99" s="121"/>
      <c r="I99" s="122"/>
      <c r="J99" s="121" t="s">
        <v>94</v>
      </c>
      <c r="K99" s="121"/>
      <c r="L99" s="121"/>
      <c r="M99" s="121"/>
      <c r="N99" s="121"/>
      <c r="O99" s="121"/>
      <c r="P99" s="121"/>
      <c r="Q99" s="121"/>
      <c r="R99" s="121"/>
      <c r="S99" s="121"/>
      <c r="T99" s="121"/>
      <c r="U99" s="121"/>
      <c r="V99" s="121"/>
      <c r="W99" s="121"/>
      <c r="X99" s="121"/>
      <c r="Y99" s="121"/>
      <c r="Z99" s="121"/>
      <c r="AA99" s="121"/>
      <c r="AB99" s="121"/>
      <c r="AC99" s="121"/>
      <c r="AD99" s="121"/>
      <c r="AE99" s="121"/>
      <c r="AF99" s="121"/>
      <c r="AG99" s="123">
        <f>'SO930 - Nové zábradlí'!J30</f>
        <v>0</v>
      </c>
      <c r="AH99" s="122"/>
      <c r="AI99" s="122"/>
      <c r="AJ99" s="122"/>
      <c r="AK99" s="122"/>
      <c r="AL99" s="122"/>
      <c r="AM99" s="122"/>
      <c r="AN99" s="123">
        <f>SUM(AG99,AT99)</f>
        <v>0</v>
      </c>
      <c r="AO99" s="122"/>
      <c r="AP99" s="122"/>
      <c r="AQ99" s="124" t="s">
        <v>80</v>
      </c>
      <c r="AR99" s="125"/>
      <c r="AS99" s="126">
        <v>0</v>
      </c>
      <c r="AT99" s="127">
        <f>ROUND(SUM(AV99:AW99),2)</f>
        <v>0</v>
      </c>
      <c r="AU99" s="128">
        <f>'SO930 - Nové zábradlí'!P118</f>
        <v>0</v>
      </c>
      <c r="AV99" s="127">
        <f>'SO930 - Nové zábradlí'!J33</f>
        <v>0</v>
      </c>
      <c r="AW99" s="127">
        <f>'SO930 - Nové zábradlí'!J34</f>
        <v>0</v>
      </c>
      <c r="AX99" s="127">
        <f>'SO930 - Nové zábradlí'!J35</f>
        <v>0</v>
      </c>
      <c r="AY99" s="127">
        <f>'SO930 - Nové zábradlí'!J36</f>
        <v>0</v>
      </c>
      <c r="AZ99" s="127">
        <f>'SO930 - Nové zábradlí'!F33</f>
        <v>0</v>
      </c>
      <c r="BA99" s="127">
        <f>'SO930 - Nové zábradlí'!F34</f>
        <v>0</v>
      </c>
      <c r="BB99" s="127">
        <f>'SO930 - Nové zábradlí'!F35</f>
        <v>0</v>
      </c>
      <c r="BC99" s="127">
        <f>'SO930 - Nové zábradlí'!F36</f>
        <v>0</v>
      </c>
      <c r="BD99" s="129">
        <f>'SO930 - Nové zábradlí'!F37</f>
        <v>0</v>
      </c>
      <c r="BE99" s="7"/>
      <c r="BT99" s="130" t="s">
        <v>81</v>
      </c>
      <c r="BV99" s="130" t="s">
        <v>75</v>
      </c>
      <c r="BW99" s="130" t="s">
        <v>95</v>
      </c>
      <c r="BX99" s="130" t="s">
        <v>5</v>
      </c>
      <c r="CL99" s="130" t="s">
        <v>1</v>
      </c>
      <c r="CM99" s="130" t="s">
        <v>83</v>
      </c>
    </row>
    <row r="100" s="7" customFormat="1" ht="16.5" customHeight="1">
      <c r="A100" s="118" t="s">
        <v>77</v>
      </c>
      <c r="B100" s="119"/>
      <c r="C100" s="120"/>
      <c r="D100" s="121" t="s">
        <v>96</v>
      </c>
      <c r="E100" s="121"/>
      <c r="F100" s="121"/>
      <c r="G100" s="121"/>
      <c r="H100" s="121"/>
      <c r="I100" s="122"/>
      <c r="J100" s="121" t="s">
        <v>97</v>
      </c>
      <c r="K100" s="121"/>
      <c r="L100" s="121"/>
      <c r="M100" s="121"/>
      <c r="N100" s="121"/>
      <c r="O100" s="121"/>
      <c r="P100" s="121"/>
      <c r="Q100" s="121"/>
      <c r="R100" s="121"/>
      <c r="S100" s="121"/>
      <c r="T100" s="121"/>
      <c r="U100" s="121"/>
      <c r="V100" s="121"/>
      <c r="W100" s="121"/>
      <c r="X100" s="121"/>
      <c r="Y100" s="121"/>
      <c r="Z100" s="121"/>
      <c r="AA100" s="121"/>
      <c r="AB100" s="121"/>
      <c r="AC100" s="121"/>
      <c r="AD100" s="121"/>
      <c r="AE100" s="121"/>
      <c r="AF100" s="121"/>
      <c r="AG100" s="123">
        <f>'VRN - Vedlejší rozpočtové...'!J30</f>
        <v>0</v>
      </c>
      <c r="AH100" s="122"/>
      <c r="AI100" s="122"/>
      <c r="AJ100" s="122"/>
      <c r="AK100" s="122"/>
      <c r="AL100" s="122"/>
      <c r="AM100" s="122"/>
      <c r="AN100" s="123">
        <f>SUM(AG100,AT100)</f>
        <v>0</v>
      </c>
      <c r="AO100" s="122"/>
      <c r="AP100" s="122"/>
      <c r="AQ100" s="124" t="s">
        <v>80</v>
      </c>
      <c r="AR100" s="125"/>
      <c r="AS100" s="131">
        <v>0</v>
      </c>
      <c r="AT100" s="132">
        <f>ROUND(SUM(AV100:AW100),2)</f>
        <v>0</v>
      </c>
      <c r="AU100" s="133">
        <f>'VRN - Vedlejší rozpočtové...'!P120</f>
        <v>0</v>
      </c>
      <c r="AV100" s="132">
        <f>'VRN - Vedlejší rozpočtové...'!J33</f>
        <v>0</v>
      </c>
      <c r="AW100" s="132">
        <f>'VRN - Vedlejší rozpočtové...'!J34</f>
        <v>0</v>
      </c>
      <c r="AX100" s="132">
        <f>'VRN - Vedlejší rozpočtové...'!J35</f>
        <v>0</v>
      </c>
      <c r="AY100" s="132">
        <f>'VRN - Vedlejší rozpočtové...'!J36</f>
        <v>0</v>
      </c>
      <c r="AZ100" s="132">
        <f>'VRN - Vedlejší rozpočtové...'!F33</f>
        <v>0</v>
      </c>
      <c r="BA100" s="132">
        <f>'VRN - Vedlejší rozpočtové...'!F34</f>
        <v>0</v>
      </c>
      <c r="BB100" s="132">
        <f>'VRN - Vedlejší rozpočtové...'!F35</f>
        <v>0</v>
      </c>
      <c r="BC100" s="132">
        <f>'VRN - Vedlejší rozpočtové...'!F36</f>
        <v>0</v>
      </c>
      <c r="BD100" s="134">
        <f>'VRN - Vedlejší rozpočtové...'!F37</f>
        <v>0</v>
      </c>
      <c r="BE100" s="7"/>
      <c r="BT100" s="130" t="s">
        <v>81</v>
      </c>
      <c r="BV100" s="130" t="s">
        <v>75</v>
      </c>
      <c r="BW100" s="130" t="s">
        <v>98</v>
      </c>
      <c r="BX100" s="130" t="s">
        <v>5</v>
      </c>
      <c r="CL100" s="130" t="s">
        <v>1</v>
      </c>
      <c r="CM100" s="130" t="s">
        <v>83</v>
      </c>
    </row>
    <row r="101" s="2" customFormat="1" ht="30" customHeight="1">
      <c r="A101" s="37"/>
      <c r="B101" s="38"/>
      <c r="C101" s="39"/>
      <c r="D101" s="39"/>
      <c r="E101" s="39"/>
      <c r="F101" s="39"/>
      <c r="G101" s="39"/>
      <c r="H101" s="39"/>
      <c r="I101" s="39"/>
      <c r="J101" s="39"/>
      <c r="K101" s="39"/>
      <c r="L101" s="39"/>
      <c r="M101" s="39"/>
      <c r="N101" s="39"/>
      <c r="O101" s="39"/>
      <c r="P101" s="39"/>
      <c r="Q101" s="39"/>
      <c r="R101" s="39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F101" s="39"/>
      <c r="AG101" s="39"/>
      <c r="AH101" s="39"/>
      <c r="AI101" s="39"/>
      <c r="AJ101" s="39"/>
      <c r="AK101" s="39"/>
      <c r="AL101" s="39"/>
      <c r="AM101" s="39"/>
      <c r="AN101" s="39"/>
      <c r="AO101" s="39"/>
      <c r="AP101" s="39"/>
      <c r="AQ101" s="39"/>
      <c r="AR101" s="43"/>
      <c r="AS101" s="37"/>
      <c r="AT101" s="37"/>
      <c r="AU101" s="37"/>
      <c r="AV101" s="37"/>
      <c r="AW101" s="37"/>
      <c r="AX101" s="37"/>
      <c r="AY101" s="37"/>
      <c r="AZ101" s="37"/>
      <c r="BA101" s="37"/>
      <c r="BB101" s="37"/>
      <c r="BC101" s="37"/>
      <c r="BD101" s="37"/>
      <c r="BE101" s="37"/>
    </row>
    <row r="102" s="2" customFormat="1" ht="6.96" customHeight="1">
      <c r="A102" s="37"/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6"/>
      <c r="M102" s="66"/>
      <c r="N102" s="66"/>
      <c r="O102" s="66"/>
      <c r="P102" s="66"/>
      <c r="Q102" s="66"/>
      <c r="R102" s="66"/>
      <c r="S102" s="66"/>
      <c r="T102" s="66"/>
      <c r="U102" s="66"/>
      <c r="V102" s="66"/>
      <c r="W102" s="66"/>
      <c r="X102" s="66"/>
      <c r="Y102" s="66"/>
      <c r="Z102" s="66"/>
      <c r="AA102" s="66"/>
      <c r="AB102" s="66"/>
      <c r="AC102" s="66"/>
      <c r="AD102" s="66"/>
      <c r="AE102" s="66"/>
      <c r="AF102" s="66"/>
      <c r="AG102" s="66"/>
      <c r="AH102" s="66"/>
      <c r="AI102" s="66"/>
      <c r="AJ102" s="66"/>
      <c r="AK102" s="66"/>
      <c r="AL102" s="66"/>
      <c r="AM102" s="66"/>
      <c r="AN102" s="66"/>
      <c r="AO102" s="66"/>
      <c r="AP102" s="66"/>
      <c r="AQ102" s="66"/>
      <c r="AR102" s="43"/>
      <c r="AS102" s="37"/>
      <c r="AT102" s="37"/>
      <c r="AU102" s="37"/>
      <c r="AV102" s="37"/>
      <c r="AW102" s="37"/>
      <c r="AX102" s="37"/>
      <c r="AY102" s="37"/>
      <c r="AZ102" s="37"/>
      <c r="BA102" s="37"/>
      <c r="BB102" s="37"/>
      <c r="BC102" s="37"/>
      <c r="BD102" s="37"/>
      <c r="BE102" s="37"/>
    </row>
  </sheetData>
  <sheetProtection sheet="1" formatColumns="0" formatRows="0" objects="1" scenarios="1" spinCount="100000" saltValue="/57assdYs65e50/R5A8dbsUUq4vGfPJBVSIouDmrXAitwx+NV8/RhvK7vQK66UTPZddqePBhV3jVC3yvkZXUUA==" hashValue="A13dZIu8z0KsEt7piEK2TxrqtqpjTKrqKqN4VLDHlhx4aH/rjiIzB5gsOQ+EI3jogpY40gnqg5EYbPzkhI6n0A==" algorithmName="SHA-512" password="CC35"/>
  <mergeCells count="62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110 - Komunikace'!C2" display="/"/>
    <hyperlink ref="A96" location="'SO120 - Chodníky'!C2" display="/"/>
    <hyperlink ref="A97" location="'SO310 - Odvodnění komunikace'!C2" display="/"/>
    <hyperlink ref="A98" location="'SO800 - Vegetační úpravy'!C2" display="/"/>
    <hyperlink ref="A99" location="'SO930 - Nové zábradlí'!C2" display="/"/>
    <hyperlink ref="A100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82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83</v>
      </c>
    </row>
    <row r="4" s="1" customFormat="1" ht="24.96" customHeight="1">
      <c r="B4" s="19"/>
      <c r="D4" s="137" t="s">
        <v>99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III/2033 VOCHOV PRŮTAH 2. ETAPA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100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101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20. 1. 2026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26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26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31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26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32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33</v>
      </c>
      <c r="E30" s="37"/>
      <c r="F30" s="37"/>
      <c r="G30" s="37"/>
      <c r="H30" s="37"/>
      <c r="I30" s="37"/>
      <c r="J30" s="150">
        <f>ROUND(J126,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35</v>
      </c>
      <c r="G32" s="37"/>
      <c r="H32" s="37"/>
      <c r="I32" s="151" t="s">
        <v>34</v>
      </c>
      <c r="J32" s="151" t="s">
        <v>36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37</v>
      </c>
      <c r="E33" s="139" t="s">
        <v>38</v>
      </c>
      <c r="F33" s="153">
        <f>ROUND((SUM(BE126:BE279)),  2)</f>
        <v>0</v>
      </c>
      <c r="G33" s="37"/>
      <c r="H33" s="37"/>
      <c r="I33" s="154">
        <v>0.20999999999999999</v>
      </c>
      <c r="J33" s="153">
        <f>ROUND(((SUM(BE126:BE279))*I33),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39</v>
      </c>
      <c r="F34" s="153">
        <f>ROUND((SUM(BF126:BF279)),  2)</f>
        <v>0</v>
      </c>
      <c r="G34" s="37"/>
      <c r="H34" s="37"/>
      <c r="I34" s="154">
        <v>0.12</v>
      </c>
      <c r="J34" s="153">
        <f>ROUND(((SUM(BF126:BF279))*I34),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40</v>
      </c>
      <c r="F35" s="153">
        <f>ROUND((SUM(BG126:BG279)),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41</v>
      </c>
      <c r="F36" s="153">
        <f>ROUND((SUM(BH126:BH279)),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42</v>
      </c>
      <c r="F37" s="153">
        <f>ROUND((SUM(BI126:BI279)),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43</v>
      </c>
      <c r="E39" s="157"/>
      <c r="F39" s="157"/>
      <c r="G39" s="158" t="s">
        <v>44</v>
      </c>
      <c r="H39" s="159" t="s">
        <v>45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46</v>
      </c>
      <c r="E50" s="163"/>
      <c r="F50" s="163"/>
      <c r="G50" s="162" t="s">
        <v>47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48</v>
      </c>
      <c r="E61" s="165"/>
      <c r="F61" s="166" t="s">
        <v>49</v>
      </c>
      <c r="G61" s="164" t="s">
        <v>48</v>
      </c>
      <c r="H61" s="165"/>
      <c r="I61" s="165"/>
      <c r="J61" s="167" t="s">
        <v>49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50</v>
      </c>
      <c r="E65" s="168"/>
      <c r="F65" s="168"/>
      <c r="G65" s="162" t="s">
        <v>51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48</v>
      </c>
      <c r="E76" s="165"/>
      <c r="F76" s="166" t="s">
        <v>49</v>
      </c>
      <c r="G76" s="164" t="s">
        <v>48</v>
      </c>
      <c r="H76" s="165"/>
      <c r="I76" s="165"/>
      <c r="J76" s="167" t="s">
        <v>49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102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III/2033 VOCHOV PRŮTAH 2. ETAPA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100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SO110 - Komunikace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20. 1. 2026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103</v>
      </c>
      <c r="D94" s="175"/>
      <c r="E94" s="175"/>
      <c r="F94" s="175"/>
      <c r="G94" s="175"/>
      <c r="H94" s="175"/>
      <c r="I94" s="175"/>
      <c r="J94" s="176" t="s">
        <v>104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105</v>
      </c>
      <c r="D96" s="39"/>
      <c r="E96" s="39"/>
      <c r="F96" s="39"/>
      <c r="G96" s="39"/>
      <c r="H96" s="39"/>
      <c r="I96" s="39"/>
      <c r="J96" s="109">
        <f>J126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106</v>
      </c>
    </row>
    <row r="97" s="9" customFormat="1" ht="24.96" customHeight="1">
      <c r="A97" s="9"/>
      <c r="B97" s="178"/>
      <c r="C97" s="179"/>
      <c r="D97" s="180" t="s">
        <v>107</v>
      </c>
      <c r="E97" s="181"/>
      <c r="F97" s="181"/>
      <c r="G97" s="181"/>
      <c r="H97" s="181"/>
      <c r="I97" s="181"/>
      <c r="J97" s="182">
        <f>J127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108</v>
      </c>
      <c r="E98" s="187"/>
      <c r="F98" s="187"/>
      <c r="G98" s="187"/>
      <c r="H98" s="187"/>
      <c r="I98" s="187"/>
      <c r="J98" s="188">
        <f>J128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109</v>
      </c>
      <c r="E99" s="187"/>
      <c r="F99" s="187"/>
      <c r="G99" s="187"/>
      <c r="H99" s="187"/>
      <c r="I99" s="187"/>
      <c r="J99" s="188">
        <f>J164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110</v>
      </c>
      <c r="E100" s="187"/>
      <c r="F100" s="187"/>
      <c r="G100" s="187"/>
      <c r="H100" s="187"/>
      <c r="I100" s="187"/>
      <c r="J100" s="188">
        <f>J178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111</v>
      </c>
      <c r="E101" s="187"/>
      <c r="F101" s="187"/>
      <c r="G101" s="187"/>
      <c r="H101" s="187"/>
      <c r="I101" s="187"/>
      <c r="J101" s="188">
        <f>J186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112</v>
      </c>
      <c r="E102" s="187"/>
      <c r="F102" s="187"/>
      <c r="G102" s="187"/>
      <c r="H102" s="187"/>
      <c r="I102" s="187"/>
      <c r="J102" s="188">
        <f>J198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113</v>
      </c>
      <c r="E103" s="187"/>
      <c r="F103" s="187"/>
      <c r="G103" s="187"/>
      <c r="H103" s="187"/>
      <c r="I103" s="187"/>
      <c r="J103" s="188">
        <f>J219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4"/>
      <c r="C104" s="185"/>
      <c r="D104" s="186" t="s">
        <v>114</v>
      </c>
      <c r="E104" s="187"/>
      <c r="F104" s="187"/>
      <c r="G104" s="187"/>
      <c r="H104" s="187"/>
      <c r="I104" s="187"/>
      <c r="J104" s="188">
        <f>J233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4"/>
      <c r="C105" s="185"/>
      <c r="D105" s="186" t="s">
        <v>115</v>
      </c>
      <c r="E105" s="187"/>
      <c r="F105" s="187"/>
      <c r="G105" s="187"/>
      <c r="H105" s="187"/>
      <c r="I105" s="187"/>
      <c r="J105" s="188">
        <f>J272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4"/>
      <c r="C106" s="185"/>
      <c r="D106" s="186" t="s">
        <v>116</v>
      </c>
      <c r="E106" s="187"/>
      <c r="F106" s="187"/>
      <c r="G106" s="187"/>
      <c r="H106" s="187"/>
      <c r="I106" s="187"/>
      <c r="J106" s="188">
        <f>J278</f>
        <v>0</v>
      </c>
      <c r="K106" s="185"/>
      <c r="L106" s="18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65"/>
      <c r="C108" s="66"/>
      <c r="D108" s="66"/>
      <c r="E108" s="66"/>
      <c r="F108" s="66"/>
      <c r="G108" s="66"/>
      <c r="H108" s="66"/>
      <c r="I108" s="66"/>
      <c r="J108" s="66"/>
      <c r="K108" s="66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12" s="2" customFormat="1" ht="6.96" customHeight="1">
      <c r="A112" s="37"/>
      <c r="B112" s="67"/>
      <c r="C112" s="68"/>
      <c r="D112" s="68"/>
      <c r="E112" s="68"/>
      <c r="F112" s="68"/>
      <c r="G112" s="68"/>
      <c r="H112" s="68"/>
      <c r="I112" s="68"/>
      <c r="J112" s="68"/>
      <c r="K112" s="68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24.96" customHeight="1">
      <c r="A113" s="37"/>
      <c r="B113" s="38"/>
      <c r="C113" s="22" t="s">
        <v>117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16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9"/>
      <c r="D116" s="39"/>
      <c r="E116" s="173" t="str">
        <f>E7</f>
        <v>III/2033 VOCHOV PRŮTAH 2. ETAPA</v>
      </c>
      <c r="F116" s="31"/>
      <c r="G116" s="31"/>
      <c r="H116" s="31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100</v>
      </c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9"/>
      <c r="D118" s="39"/>
      <c r="E118" s="75" t="str">
        <f>E9</f>
        <v>SO110 - Komunikace</v>
      </c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20</v>
      </c>
      <c r="D120" s="39"/>
      <c r="E120" s="39"/>
      <c r="F120" s="26" t="str">
        <f>F12</f>
        <v xml:space="preserve"> </v>
      </c>
      <c r="G120" s="39"/>
      <c r="H120" s="39"/>
      <c r="I120" s="31" t="s">
        <v>22</v>
      </c>
      <c r="J120" s="78" t="str">
        <f>IF(J12="","",J12)</f>
        <v>20. 1. 2026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24</v>
      </c>
      <c r="D122" s="39"/>
      <c r="E122" s="39"/>
      <c r="F122" s="26" t="str">
        <f>E15</f>
        <v xml:space="preserve"> </v>
      </c>
      <c r="G122" s="39"/>
      <c r="H122" s="39"/>
      <c r="I122" s="31" t="s">
        <v>29</v>
      </c>
      <c r="J122" s="35" t="str">
        <f>E21</f>
        <v xml:space="preserve"> 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27</v>
      </c>
      <c r="D123" s="39"/>
      <c r="E123" s="39"/>
      <c r="F123" s="26" t="str">
        <f>IF(E18="","",E18)</f>
        <v>Vyplň údaj</v>
      </c>
      <c r="G123" s="39"/>
      <c r="H123" s="39"/>
      <c r="I123" s="31" t="s">
        <v>31</v>
      </c>
      <c r="J123" s="35" t="str">
        <f>E24</f>
        <v xml:space="preserve"> 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0.32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11" customFormat="1" ht="29.28" customHeight="1">
      <c r="A125" s="190"/>
      <c r="B125" s="191"/>
      <c r="C125" s="192" t="s">
        <v>118</v>
      </c>
      <c r="D125" s="193" t="s">
        <v>58</v>
      </c>
      <c r="E125" s="193" t="s">
        <v>54</v>
      </c>
      <c r="F125" s="193" t="s">
        <v>55</v>
      </c>
      <c r="G125" s="193" t="s">
        <v>119</v>
      </c>
      <c r="H125" s="193" t="s">
        <v>120</v>
      </c>
      <c r="I125" s="193" t="s">
        <v>121</v>
      </c>
      <c r="J125" s="193" t="s">
        <v>104</v>
      </c>
      <c r="K125" s="194" t="s">
        <v>122</v>
      </c>
      <c r="L125" s="195"/>
      <c r="M125" s="99" t="s">
        <v>1</v>
      </c>
      <c r="N125" s="100" t="s">
        <v>37</v>
      </c>
      <c r="O125" s="100" t="s">
        <v>123</v>
      </c>
      <c r="P125" s="100" t="s">
        <v>124</v>
      </c>
      <c r="Q125" s="100" t="s">
        <v>125</v>
      </c>
      <c r="R125" s="100" t="s">
        <v>126</v>
      </c>
      <c r="S125" s="100" t="s">
        <v>127</v>
      </c>
      <c r="T125" s="101" t="s">
        <v>128</v>
      </c>
      <c r="U125" s="190"/>
      <c r="V125" s="190"/>
      <c r="W125" s="190"/>
      <c r="X125" s="190"/>
      <c r="Y125" s="190"/>
      <c r="Z125" s="190"/>
      <c r="AA125" s="190"/>
      <c r="AB125" s="190"/>
      <c r="AC125" s="190"/>
      <c r="AD125" s="190"/>
      <c r="AE125" s="190"/>
    </row>
    <row r="126" s="2" customFormat="1" ht="22.8" customHeight="1">
      <c r="A126" s="37"/>
      <c r="B126" s="38"/>
      <c r="C126" s="106" t="s">
        <v>129</v>
      </c>
      <c r="D126" s="39"/>
      <c r="E126" s="39"/>
      <c r="F126" s="39"/>
      <c r="G126" s="39"/>
      <c r="H126" s="39"/>
      <c r="I126" s="39"/>
      <c r="J126" s="196">
        <f>BK126</f>
        <v>0</v>
      </c>
      <c r="K126" s="39"/>
      <c r="L126" s="43"/>
      <c r="M126" s="102"/>
      <c r="N126" s="197"/>
      <c r="O126" s="103"/>
      <c r="P126" s="198">
        <f>P127</f>
        <v>0</v>
      </c>
      <c r="Q126" s="103"/>
      <c r="R126" s="198">
        <f>R127</f>
        <v>6943.6075168399993</v>
      </c>
      <c r="S126" s="103"/>
      <c r="T126" s="199">
        <f>T127</f>
        <v>1247.4639999999999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72</v>
      </c>
      <c r="AU126" s="16" t="s">
        <v>106</v>
      </c>
      <c r="BK126" s="200">
        <f>BK127</f>
        <v>0</v>
      </c>
    </row>
    <row r="127" s="12" customFormat="1" ht="25.92" customHeight="1">
      <c r="A127" s="12"/>
      <c r="B127" s="201"/>
      <c r="C127" s="202"/>
      <c r="D127" s="203" t="s">
        <v>72</v>
      </c>
      <c r="E127" s="204" t="s">
        <v>130</v>
      </c>
      <c r="F127" s="204" t="s">
        <v>131</v>
      </c>
      <c r="G127" s="202"/>
      <c r="H127" s="202"/>
      <c r="I127" s="205"/>
      <c r="J127" s="206">
        <f>BK127</f>
        <v>0</v>
      </c>
      <c r="K127" s="202"/>
      <c r="L127" s="207"/>
      <c r="M127" s="208"/>
      <c r="N127" s="209"/>
      <c r="O127" s="209"/>
      <c r="P127" s="210">
        <f>P128+P164+P178+P186+P198+P219+P233+P272+P278</f>
        <v>0</v>
      </c>
      <c r="Q127" s="209"/>
      <c r="R127" s="210">
        <f>R128+R164+R178+R186+R198+R219+R233+R272+R278</f>
        <v>6943.6075168399993</v>
      </c>
      <c r="S127" s="209"/>
      <c r="T127" s="211">
        <f>T128+T164+T178+T186+T198+T219+T233+T272+T278</f>
        <v>1247.4639999999999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2" t="s">
        <v>81</v>
      </c>
      <c r="AT127" s="213" t="s">
        <v>72</v>
      </c>
      <c r="AU127" s="213" t="s">
        <v>73</v>
      </c>
      <c r="AY127" s="212" t="s">
        <v>132</v>
      </c>
      <c r="BK127" s="214">
        <f>BK128+BK164+BK178+BK186+BK198+BK219+BK233+BK272+BK278</f>
        <v>0</v>
      </c>
    </row>
    <row r="128" s="12" customFormat="1" ht="22.8" customHeight="1">
      <c r="A128" s="12"/>
      <c r="B128" s="201"/>
      <c r="C128" s="202"/>
      <c r="D128" s="203" t="s">
        <v>72</v>
      </c>
      <c r="E128" s="215" t="s">
        <v>81</v>
      </c>
      <c r="F128" s="215" t="s">
        <v>133</v>
      </c>
      <c r="G128" s="202"/>
      <c r="H128" s="202"/>
      <c r="I128" s="205"/>
      <c r="J128" s="216">
        <f>BK128</f>
        <v>0</v>
      </c>
      <c r="K128" s="202"/>
      <c r="L128" s="207"/>
      <c r="M128" s="208"/>
      <c r="N128" s="209"/>
      <c r="O128" s="209"/>
      <c r="P128" s="210">
        <f>SUM(P129:P163)</f>
        <v>0</v>
      </c>
      <c r="Q128" s="209"/>
      <c r="R128" s="210">
        <f>SUM(R129:R163)</f>
        <v>3329.46621</v>
      </c>
      <c r="S128" s="209"/>
      <c r="T128" s="211">
        <f>SUM(T129:T163)</f>
        <v>1246.8899999999999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2" t="s">
        <v>81</v>
      </c>
      <c r="AT128" s="213" t="s">
        <v>72</v>
      </c>
      <c r="AU128" s="213" t="s">
        <v>81</v>
      </c>
      <c r="AY128" s="212" t="s">
        <v>132</v>
      </c>
      <c r="BK128" s="214">
        <f>SUM(BK129:BK163)</f>
        <v>0</v>
      </c>
    </row>
    <row r="129" s="2" customFormat="1" ht="66.75" customHeight="1">
      <c r="A129" s="37"/>
      <c r="B129" s="38"/>
      <c r="C129" s="217" t="s">
        <v>81</v>
      </c>
      <c r="D129" s="217" t="s">
        <v>134</v>
      </c>
      <c r="E129" s="218" t="s">
        <v>135</v>
      </c>
      <c r="F129" s="219" t="s">
        <v>136</v>
      </c>
      <c r="G129" s="220" t="s">
        <v>137</v>
      </c>
      <c r="H129" s="221">
        <v>1837</v>
      </c>
      <c r="I129" s="222"/>
      <c r="J129" s="223">
        <f>ROUND(I129*H129,2)</f>
        <v>0</v>
      </c>
      <c r="K129" s="219" t="s">
        <v>138</v>
      </c>
      <c r="L129" s="43"/>
      <c r="M129" s="224" t="s">
        <v>1</v>
      </c>
      <c r="N129" s="225" t="s">
        <v>38</v>
      </c>
      <c r="O129" s="90"/>
      <c r="P129" s="226">
        <f>O129*H129</f>
        <v>0</v>
      </c>
      <c r="Q129" s="226">
        <v>0</v>
      </c>
      <c r="R129" s="226">
        <f>Q129*H129</f>
        <v>0</v>
      </c>
      <c r="S129" s="226">
        <v>0.44</v>
      </c>
      <c r="T129" s="227">
        <f>S129*H129</f>
        <v>808.27999999999997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8" t="s">
        <v>139</v>
      </c>
      <c r="AT129" s="228" t="s">
        <v>134</v>
      </c>
      <c r="AU129" s="228" t="s">
        <v>83</v>
      </c>
      <c r="AY129" s="16" t="s">
        <v>132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6" t="s">
        <v>81</v>
      </c>
      <c r="BK129" s="229">
        <f>ROUND(I129*H129,2)</f>
        <v>0</v>
      </c>
      <c r="BL129" s="16" t="s">
        <v>139</v>
      </c>
      <c r="BM129" s="228" t="s">
        <v>140</v>
      </c>
    </row>
    <row r="130" s="13" customFormat="1">
      <c r="A130" s="13"/>
      <c r="B130" s="230"/>
      <c r="C130" s="231"/>
      <c r="D130" s="232" t="s">
        <v>141</v>
      </c>
      <c r="E130" s="233" t="s">
        <v>1</v>
      </c>
      <c r="F130" s="234" t="s">
        <v>142</v>
      </c>
      <c r="G130" s="231"/>
      <c r="H130" s="235">
        <v>1837</v>
      </c>
      <c r="I130" s="236"/>
      <c r="J130" s="231"/>
      <c r="K130" s="231"/>
      <c r="L130" s="237"/>
      <c r="M130" s="238"/>
      <c r="N130" s="239"/>
      <c r="O130" s="239"/>
      <c r="P130" s="239"/>
      <c r="Q130" s="239"/>
      <c r="R130" s="239"/>
      <c r="S130" s="239"/>
      <c r="T130" s="24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1" t="s">
        <v>141</v>
      </c>
      <c r="AU130" s="241" t="s">
        <v>83</v>
      </c>
      <c r="AV130" s="13" t="s">
        <v>83</v>
      </c>
      <c r="AW130" s="13" t="s">
        <v>30</v>
      </c>
      <c r="AX130" s="13" t="s">
        <v>81</v>
      </c>
      <c r="AY130" s="241" t="s">
        <v>132</v>
      </c>
    </row>
    <row r="131" s="2" customFormat="1" ht="44.25" customHeight="1">
      <c r="A131" s="37"/>
      <c r="B131" s="38"/>
      <c r="C131" s="217" t="s">
        <v>83</v>
      </c>
      <c r="D131" s="217" t="s">
        <v>134</v>
      </c>
      <c r="E131" s="218" t="s">
        <v>143</v>
      </c>
      <c r="F131" s="219" t="s">
        <v>144</v>
      </c>
      <c r="G131" s="220" t="s">
        <v>137</v>
      </c>
      <c r="H131" s="221">
        <v>1907</v>
      </c>
      <c r="I131" s="222"/>
      <c r="J131" s="223">
        <f>ROUND(I131*H131,2)</f>
        <v>0</v>
      </c>
      <c r="K131" s="219" t="s">
        <v>138</v>
      </c>
      <c r="L131" s="43"/>
      <c r="M131" s="224" t="s">
        <v>1</v>
      </c>
      <c r="N131" s="225" t="s">
        <v>38</v>
      </c>
      <c r="O131" s="90"/>
      <c r="P131" s="226">
        <f>O131*H131</f>
        <v>0</v>
      </c>
      <c r="Q131" s="226">
        <v>3.0000000000000001E-05</v>
      </c>
      <c r="R131" s="226">
        <f>Q131*H131</f>
        <v>0.057210000000000004</v>
      </c>
      <c r="S131" s="226">
        <v>0.23000000000000001</v>
      </c>
      <c r="T131" s="227">
        <f>S131*H131</f>
        <v>438.61000000000001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8" t="s">
        <v>139</v>
      </c>
      <c r="AT131" s="228" t="s">
        <v>134</v>
      </c>
      <c r="AU131" s="228" t="s">
        <v>83</v>
      </c>
      <c r="AY131" s="16" t="s">
        <v>132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6" t="s">
        <v>81</v>
      </c>
      <c r="BK131" s="229">
        <f>ROUND(I131*H131,2)</f>
        <v>0</v>
      </c>
      <c r="BL131" s="16" t="s">
        <v>139</v>
      </c>
      <c r="BM131" s="228" t="s">
        <v>145</v>
      </c>
    </row>
    <row r="132" s="13" customFormat="1">
      <c r="A132" s="13"/>
      <c r="B132" s="230"/>
      <c r="C132" s="231"/>
      <c r="D132" s="232" t="s">
        <v>141</v>
      </c>
      <c r="E132" s="233" t="s">
        <v>1</v>
      </c>
      <c r="F132" s="234" t="s">
        <v>146</v>
      </c>
      <c r="G132" s="231"/>
      <c r="H132" s="235">
        <v>1907</v>
      </c>
      <c r="I132" s="236"/>
      <c r="J132" s="231"/>
      <c r="K132" s="231"/>
      <c r="L132" s="237"/>
      <c r="M132" s="238"/>
      <c r="N132" s="239"/>
      <c r="O132" s="239"/>
      <c r="P132" s="239"/>
      <c r="Q132" s="239"/>
      <c r="R132" s="239"/>
      <c r="S132" s="239"/>
      <c r="T132" s="240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1" t="s">
        <v>141</v>
      </c>
      <c r="AU132" s="241" t="s">
        <v>83</v>
      </c>
      <c r="AV132" s="13" t="s">
        <v>83</v>
      </c>
      <c r="AW132" s="13" t="s">
        <v>30</v>
      </c>
      <c r="AX132" s="13" t="s">
        <v>81</v>
      </c>
      <c r="AY132" s="241" t="s">
        <v>132</v>
      </c>
    </row>
    <row r="133" s="2" customFormat="1" ht="37.8" customHeight="1">
      <c r="A133" s="37"/>
      <c r="B133" s="38"/>
      <c r="C133" s="217" t="s">
        <v>147</v>
      </c>
      <c r="D133" s="217" t="s">
        <v>134</v>
      </c>
      <c r="E133" s="218" t="s">
        <v>148</v>
      </c>
      <c r="F133" s="219" t="s">
        <v>149</v>
      </c>
      <c r="G133" s="220" t="s">
        <v>150</v>
      </c>
      <c r="H133" s="221">
        <v>1735.722</v>
      </c>
      <c r="I133" s="222"/>
      <c r="J133" s="223">
        <f>ROUND(I133*H133,2)</f>
        <v>0</v>
      </c>
      <c r="K133" s="219" t="s">
        <v>138</v>
      </c>
      <c r="L133" s="43"/>
      <c r="M133" s="224" t="s">
        <v>1</v>
      </c>
      <c r="N133" s="225" t="s">
        <v>38</v>
      </c>
      <c r="O133" s="90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8" t="s">
        <v>139</v>
      </c>
      <c r="AT133" s="228" t="s">
        <v>134</v>
      </c>
      <c r="AU133" s="228" t="s">
        <v>83</v>
      </c>
      <c r="AY133" s="16" t="s">
        <v>132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6" t="s">
        <v>81</v>
      </c>
      <c r="BK133" s="229">
        <f>ROUND(I133*H133,2)</f>
        <v>0</v>
      </c>
      <c r="BL133" s="16" t="s">
        <v>139</v>
      </c>
      <c r="BM133" s="228" t="s">
        <v>151</v>
      </c>
    </row>
    <row r="134" s="13" customFormat="1">
      <c r="A134" s="13"/>
      <c r="B134" s="230"/>
      <c r="C134" s="231"/>
      <c r="D134" s="232" t="s">
        <v>141</v>
      </c>
      <c r="E134" s="233" t="s">
        <v>1</v>
      </c>
      <c r="F134" s="234" t="s">
        <v>152</v>
      </c>
      <c r="G134" s="231"/>
      <c r="H134" s="235">
        <v>1082.22</v>
      </c>
      <c r="I134" s="236"/>
      <c r="J134" s="231"/>
      <c r="K134" s="231"/>
      <c r="L134" s="237"/>
      <c r="M134" s="238"/>
      <c r="N134" s="239"/>
      <c r="O134" s="239"/>
      <c r="P134" s="239"/>
      <c r="Q134" s="239"/>
      <c r="R134" s="239"/>
      <c r="S134" s="239"/>
      <c r="T134" s="24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1" t="s">
        <v>141</v>
      </c>
      <c r="AU134" s="241" t="s">
        <v>83</v>
      </c>
      <c r="AV134" s="13" t="s">
        <v>83</v>
      </c>
      <c r="AW134" s="13" t="s">
        <v>30</v>
      </c>
      <c r="AX134" s="13" t="s">
        <v>73</v>
      </c>
      <c r="AY134" s="241" t="s">
        <v>132</v>
      </c>
    </row>
    <row r="135" s="13" customFormat="1">
      <c r="A135" s="13"/>
      <c r="B135" s="230"/>
      <c r="C135" s="231"/>
      <c r="D135" s="232" t="s">
        <v>141</v>
      </c>
      <c r="E135" s="233" t="s">
        <v>1</v>
      </c>
      <c r="F135" s="234" t="s">
        <v>153</v>
      </c>
      <c r="G135" s="231"/>
      <c r="H135" s="235">
        <v>158.202</v>
      </c>
      <c r="I135" s="236"/>
      <c r="J135" s="231"/>
      <c r="K135" s="231"/>
      <c r="L135" s="237"/>
      <c r="M135" s="238"/>
      <c r="N135" s="239"/>
      <c r="O135" s="239"/>
      <c r="P135" s="239"/>
      <c r="Q135" s="239"/>
      <c r="R135" s="239"/>
      <c r="S135" s="239"/>
      <c r="T135" s="24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1" t="s">
        <v>141</v>
      </c>
      <c r="AU135" s="241" t="s">
        <v>83</v>
      </c>
      <c r="AV135" s="13" t="s">
        <v>83</v>
      </c>
      <c r="AW135" s="13" t="s">
        <v>30</v>
      </c>
      <c r="AX135" s="13" t="s">
        <v>73</v>
      </c>
      <c r="AY135" s="241" t="s">
        <v>132</v>
      </c>
    </row>
    <row r="136" s="13" customFormat="1">
      <c r="A136" s="13"/>
      <c r="B136" s="230"/>
      <c r="C136" s="231"/>
      <c r="D136" s="232" t="s">
        <v>141</v>
      </c>
      <c r="E136" s="233" t="s">
        <v>1</v>
      </c>
      <c r="F136" s="234" t="s">
        <v>154</v>
      </c>
      <c r="G136" s="231"/>
      <c r="H136" s="235">
        <v>1216.0999999999999</v>
      </c>
      <c r="I136" s="236"/>
      <c r="J136" s="231"/>
      <c r="K136" s="231"/>
      <c r="L136" s="237"/>
      <c r="M136" s="238"/>
      <c r="N136" s="239"/>
      <c r="O136" s="239"/>
      <c r="P136" s="239"/>
      <c r="Q136" s="239"/>
      <c r="R136" s="239"/>
      <c r="S136" s="239"/>
      <c r="T136" s="24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1" t="s">
        <v>141</v>
      </c>
      <c r="AU136" s="241" t="s">
        <v>83</v>
      </c>
      <c r="AV136" s="13" t="s">
        <v>83</v>
      </c>
      <c r="AW136" s="13" t="s">
        <v>30</v>
      </c>
      <c r="AX136" s="13" t="s">
        <v>73</v>
      </c>
      <c r="AY136" s="241" t="s">
        <v>132</v>
      </c>
    </row>
    <row r="137" s="13" customFormat="1">
      <c r="A137" s="13"/>
      <c r="B137" s="230"/>
      <c r="C137" s="231"/>
      <c r="D137" s="232" t="s">
        <v>141</v>
      </c>
      <c r="E137" s="233" t="s">
        <v>1</v>
      </c>
      <c r="F137" s="234" t="s">
        <v>155</v>
      </c>
      <c r="G137" s="231"/>
      <c r="H137" s="235">
        <v>14</v>
      </c>
      <c r="I137" s="236"/>
      <c r="J137" s="231"/>
      <c r="K137" s="231"/>
      <c r="L137" s="237"/>
      <c r="M137" s="238"/>
      <c r="N137" s="239"/>
      <c r="O137" s="239"/>
      <c r="P137" s="239"/>
      <c r="Q137" s="239"/>
      <c r="R137" s="239"/>
      <c r="S137" s="239"/>
      <c r="T137" s="24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1" t="s">
        <v>141</v>
      </c>
      <c r="AU137" s="241" t="s">
        <v>83</v>
      </c>
      <c r="AV137" s="13" t="s">
        <v>83</v>
      </c>
      <c r="AW137" s="13" t="s">
        <v>30</v>
      </c>
      <c r="AX137" s="13" t="s">
        <v>73</v>
      </c>
      <c r="AY137" s="241" t="s">
        <v>132</v>
      </c>
    </row>
    <row r="138" s="13" customFormat="1">
      <c r="A138" s="13"/>
      <c r="B138" s="230"/>
      <c r="C138" s="231"/>
      <c r="D138" s="232" t="s">
        <v>141</v>
      </c>
      <c r="E138" s="233" t="s">
        <v>1</v>
      </c>
      <c r="F138" s="234" t="s">
        <v>156</v>
      </c>
      <c r="G138" s="231"/>
      <c r="H138" s="235">
        <v>-734.79999999999995</v>
      </c>
      <c r="I138" s="236"/>
      <c r="J138" s="231"/>
      <c r="K138" s="231"/>
      <c r="L138" s="237"/>
      <c r="M138" s="238"/>
      <c r="N138" s="239"/>
      <c r="O138" s="239"/>
      <c r="P138" s="239"/>
      <c r="Q138" s="239"/>
      <c r="R138" s="239"/>
      <c r="S138" s="239"/>
      <c r="T138" s="24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1" t="s">
        <v>141</v>
      </c>
      <c r="AU138" s="241" t="s">
        <v>83</v>
      </c>
      <c r="AV138" s="13" t="s">
        <v>83</v>
      </c>
      <c r="AW138" s="13" t="s">
        <v>30</v>
      </c>
      <c r="AX138" s="13" t="s">
        <v>73</v>
      </c>
      <c r="AY138" s="241" t="s">
        <v>132</v>
      </c>
    </row>
    <row r="139" s="14" customFormat="1">
      <c r="A139" s="14"/>
      <c r="B139" s="242"/>
      <c r="C139" s="243"/>
      <c r="D139" s="232" t="s">
        <v>141</v>
      </c>
      <c r="E139" s="244" t="s">
        <v>1</v>
      </c>
      <c r="F139" s="245" t="s">
        <v>157</v>
      </c>
      <c r="G139" s="243"/>
      <c r="H139" s="246">
        <v>1735.722</v>
      </c>
      <c r="I139" s="247"/>
      <c r="J139" s="243"/>
      <c r="K139" s="243"/>
      <c r="L139" s="248"/>
      <c r="M139" s="249"/>
      <c r="N139" s="250"/>
      <c r="O139" s="250"/>
      <c r="P139" s="250"/>
      <c r="Q139" s="250"/>
      <c r="R139" s="250"/>
      <c r="S139" s="250"/>
      <c r="T139" s="251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2" t="s">
        <v>141</v>
      </c>
      <c r="AU139" s="252" t="s">
        <v>83</v>
      </c>
      <c r="AV139" s="14" t="s">
        <v>139</v>
      </c>
      <c r="AW139" s="14" t="s">
        <v>30</v>
      </c>
      <c r="AX139" s="14" t="s">
        <v>81</v>
      </c>
      <c r="AY139" s="252" t="s">
        <v>132</v>
      </c>
    </row>
    <row r="140" s="2" customFormat="1" ht="55.5" customHeight="1">
      <c r="A140" s="37"/>
      <c r="B140" s="38"/>
      <c r="C140" s="217" t="s">
        <v>139</v>
      </c>
      <c r="D140" s="217" t="s">
        <v>134</v>
      </c>
      <c r="E140" s="218" t="s">
        <v>158</v>
      </c>
      <c r="F140" s="219" t="s">
        <v>159</v>
      </c>
      <c r="G140" s="220" t="s">
        <v>150</v>
      </c>
      <c r="H140" s="221">
        <v>225</v>
      </c>
      <c r="I140" s="222"/>
      <c r="J140" s="223">
        <f>ROUND(I140*H140,2)</f>
        <v>0</v>
      </c>
      <c r="K140" s="219" t="s">
        <v>138</v>
      </c>
      <c r="L140" s="43"/>
      <c r="M140" s="224" t="s">
        <v>1</v>
      </c>
      <c r="N140" s="225" t="s">
        <v>38</v>
      </c>
      <c r="O140" s="90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8" t="s">
        <v>139</v>
      </c>
      <c r="AT140" s="228" t="s">
        <v>134</v>
      </c>
      <c r="AU140" s="228" t="s">
        <v>83</v>
      </c>
      <c r="AY140" s="16" t="s">
        <v>132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6" t="s">
        <v>81</v>
      </c>
      <c r="BK140" s="229">
        <f>ROUND(I140*H140,2)</f>
        <v>0</v>
      </c>
      <c r="BL140" s="16" t="s">
        <v>139</v>
      </c>
      <c r="BM140" s="228" t="s">
        <v>160</v>
      </c>
    </row>
    <row r="141" s="13" customFormat="1">
      <c r="A141" s="13"/>
      <c r="B141" s="230"/>
      <c r="C141" s="231"/>
      <c r="D141" s="232" t="s">
        <v>141</v>
      </c>
      <c r="E141" s="233" t="s">
        <v>1</v>
      </c>
      <c r="F141" s="234" t="s">
        <v>161</v>
      </c>
      <c r="G141" s="231"/>
      <c r="H141" s="235">
        <v>225</v>
      </c>
      <c r="I141" s="236"/>
      <c r="J141" s="231"/>
      <c r="K141" s="231"/>
      <c r="L141" s="237"/>
      <c r="M141" s="238"/>
      <c r="N141" s="239"/>
      <c r="O141" s="239"/>
      <c r="P141" s="239"/>
      <c r="Q141" s="239"/>
      <c r="R141" s="239"/>
      <c r="S141" s="239"/>
      <c r="T141" s="24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1" t="s">
        <v>141</v>
      </c>
      <c r="AU141" s="241" t="s">
        <v>83</v>
      </c>
      <c r="AV141" s="13" t="s">
        <v>83</v>
      </c>
      <c r="AW141" s="13" t="s">
        <v>30</v>
      </c>
      <c r="AX141" s="13" t="s">
        <v>81</v>
      </c>
      <c r="AY141" s="241" t="s">
        <v>132</v>
      </c>
    </row>
    <row r="142" s="2" customFormat="1" ht="44.25" customHeight="1">
      <c r="A142" s="37"/>
      <c r="B142" s="38"/>
      <c r="C142" s="217" t="s">
        <v>162</v>
      </c>
      <c r="D142" s="217" t="s">
        <v>134</v>
      </c>
      <c r="E142" s="218" t="s">
        <v>163</v>
      </c>
      <c r="F142" s="219" t="s">
        <v>164</v>
      </c>
      <c r="G142" s="220" t="s">
        <v>150</v>
      </c>
      <c r="H142" s="221">
        <v>129.59999999999999</v>
      </c>
      <c r="I142" s="222"/>
      <c r="J142" s="223">
        <f>ROUND(I142*H142,2)</f>
        <v>0</v>
      </c>
      <c r="K142" s="219" t="s">
        <v>138</v>
      </c>
      <c r="L142" s="43"/>
      <c r="M142" s="224" t="s">
        <v>1</v>
      </c>
      <c r="N142" s="225" t="s">
        <v>38</v>
      </c>
      <c r="O142" s="90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8" t="s">
        <v>139</v>
      </c>
      <c r="AT142" s="228" t="s">
        <v>134</v>
      </c>
      <c r="AU142" s="228" t="s">
        <v>83</v>
      </c>
      <c r="AY142" s="16" t="s">
        <v>132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6" t="s">
        <v>81</v>
      </c>
      <c r="BK142" s="229">
        <f>ROUND(I142*H142,2)</f>
        <v>0</v>
      </c>
      <c r="BL142" s="16" t="s">
        <v>139</v>
      </c>
      <c r="BM142" s="228" t="s">
        <v>165</v>
      </c>
    </row>
    <row r="143" s="13" customFormat="1">
      <c r="A143" s="13"/>
      <c r="B143" s="230"/>
      <c r="C143" s="231"/>
      <c r="D143" s="232" t="s">
        <v>141</v>
      </c>
      <c r="E143" s="233" t="s">
        <v>1</v>
      </c>
      <c r="F143" s="234" t="s">
        <v>166</v>
      </c>
      <c r="G143" s="231"/>
      <c r="H143" s="235">
        <v>129.59999999999999</v>
      </c>
      <c r="I143" s="236"/>
      <c r="J143" s="231"/>
      <c r="K143" s="231"/>
      <c r="L143" s="237"/>
      <c r="M143" s="238"/>
      <c r="N143" s="239"/>
      <c r="O143" s="239"/>
      <c r="P143" s="239"/>
      <c r="Q143" s="239"/>
      <c r="R143" s="239"/>
      <c r="S143" s="239"/>
      <c r="T143" s="24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1" t="s">
        <v>141</v>
      </c>
      <c r="AU143" s="241" t="s">
        <v>83</v>
      </c>
      <c r="AV143" s="13" t="s">
        <v>83</v>
      </c>
      <c r="AW143" s="13" t="s">
        <v>30</v>
      </c>
      <c r="AX143" s="13" t="s">
        <v>81</v>
      </c>
      <c r="AY143" s="241" t="s">
        <v>132</v>
      </c>
    </row>
    <row r="144" s="2" customFormat="1" ht="24.15" customHeight="1">
      <c r="A144" s="37"/>
      <c r="B144" s="38"/>
      <c r="C144" s="217" t="s">
        <v>167</v>
      </c>
      <c r="D144" s="217" t="s">
        <v>134</v>
      </c>
      <c r="E144" s="218" t="s">
        <v>168</v>
      </c>
      <c r="F144" s="219" t="s">
        <v>169</v>
      </c>
      <c r="G144" s="220" t="s">
        <v>137</v>
      </c>
      <c r="H144" s="221">
        <v>150</v>
      </c>
      <c r="I144" s="222"/>
      <c r="J144" s="223">
        <f>ROUND(I144*H144,2)</f>
        <v>0</v>
      </c>
      <c r="K144" s="219" t="s">
        <v>138</v>
      </c>
      <c r="L144" s="43"/>
      <c r="M144" s="224" t="s">
        <v>1</v>
      </c>
      <c r="N144" s="225" t="s">
        <v>38</v>
      </c>
      <c r="O144" s="90"/>
      <c r="P144" s="226">
        <f>O144*H144</f>
        <v>0</v>
      </c>
      <c r="Q144" s="226">
        <v>0.00069999999999999999</v>
      </c>
      <c r="R144" s="226">
        <f>Q144*H144</f>
        <v>0.105</v>
      </c>
      <c r="S144" s="226">
        <v>0</v>
      </c>
      <c r="T144" s="22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8" t="s">
        <v>139</v>
      </c>
      <c r="AT144" s="228" t="s">
        <v>134</v>
      </c>
      <c r="AU144" s="228" t="s">
        <v>83</v>
      </c>
      <c r="AY144" s="16" t="s">
        <v>132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6" t="s">
        <v>81</v>
      </c>
      <c r="BK144" s="229">
        <f>ROUND(I144*H144,2)</f>
        <v>0</v>
      </c>
      <c r="BL144" s="16" t="s">
        <v>139</v>
      </c>
      <c r="BM144" s="228" t="s">
        <v>170</v>
      </c>
    </row>
    <row r="145" s="13" customFormat="1">
      <c r="A145" s="13"/>
      <c r="B145" s="230"/>
      <c r="C145" s="231"/>
      <c r="D145" s="232" t="s">
        <v>141</v>
      </c>
      <c r="E145" s="233" t="s">
        <v>1</v>
      </c>
      <c r="F145" s="234" t="s">
        <v>171</v>
      </c>
      <c r="G145" s="231"/>
      <c r="H145" s="235">
        <v>150</v>
      </c>
      <c r="I145" s="236"/>
      <c r="J145" s="231"/>
      <c r="K145" s="231"/>
      <c r="L145" s="237"/>
      <c r="M145" s="238"/>
      <c r="N145" s="239"/>
      <c r="O145" s="239"/>
      <c r="P145" s="239"/>
      <c r="Q145" s="239"/>
      <c r="R145" s="239"/>
      <c r="S145" s="239"/>
      <c r="T145" s="24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1" t="s">
        <v>141</v>
      </c>
      <c r="AU145" s="241" t="s">
        <v>83</v>
      </c>
      <c r="AV145" s="13" t="s">
        <v>83</v>
      </c>
      <c r="AW145" s="13" t="s">
        <v>30</v>
      </c>
      <c r="AX145" s="13" t="s">
        <v>81</v>
      </c>
      <c r="AY145" s="241" t="s">
        <v>132</v>
      </c>
    </row>
    <row r="146" s="2" customFormat="1" ht="44.25" customHeight="1">
      <c r="A146" s="37"/>
      <c r="B146" s="38"/>
      <c r="C146" s="217" t="s">
        <v>172</v>
      </c>
      <c r="D146" s="217" t="s">
        <v>134</v>
      </c>
      <c r="E146" s="218" t="s">
        <v>173</v>
      </c>
      <c r="F146" s="219" t="s">
        <v>174</v>
      </c>
      <c r="G146" s="220" t="s">
        <v>137</v>
      </c>
      <c r="H146" s="221">
        <v>150</v>
      </c>
      <c r="I146" s="222"/>
      <c r="J146" s="223">
        <f>ROUND(I146*H146,2)</f>
        <v>0</v>
      </c>
      <c r="K146" s="219" t="s">
        <v>138</v>
      </c>
      <c r="L146" s="43"/>
      <c r="M146" s="224" t="s">
        <v>1</v>
      </c>
      <c r="N146" s="225" t="s">
        <v>38</v>
      </c>
      <c r="O146" s="90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8" t="s">
        <v>139</v>
      </c>
      <c r="AT146" s="228" t="s">
        <v>134</v>
      </c>
      <c r="AU146" s="228" t="s">
        <v>83</v>
      </c>
      <c r="AY146" s="16" t="s">
        <v>132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6" t="s">
        <v>81</v>
      </c>
      <c r="BK146" s="229">
        <f>ROUND(I146*H146,2)</f>
        <v>0</v>
      </c>
      <c r="BL146" s="16" t="s">
        <v>139</v>
      </c>
      <c r="BM146" s="228" t="s">
        <v>175</v>
      </c>
    </row>
    <row r="147" s="2" customFormat="1" ht="62.7" customHeight="1">
      <c r="A147" s="37"/>
      <c r="B147" s="38"/>
      <c r="C147" s="217" t="s">
        <v>176</v>
      </c>
      <c r="D147" s="217" t="s">
        <v>134</v>
      </c>
      <c r="E147" s="218" t="s">
        <v>177</v>
      </c>
      <c r="F147" s="219" t="s">
        <v>178</v>
      </c>
      <c r="G147" s="220" t="s">
        <v>150</v>
      </c>
      <c r="H147" s="221">
        <v>2090.3220000000001</v>
      </c>
      <c r="I147" s="222"/>
      <c r="J147" s="223">
        <f>ROUND(I147*H147,2)</f>
        <v>0</v>
      </c>
      <c r="K147" s="219" t="s">
        <v>1</v>
      </c>
      <c r="L147" s="43"/>
      <c r="M147" s="224" t="s">
        <v>1</v>
      </c>
      <c r="N147" s="225" t="s">
        <v>38</v>
      </c>
      <c r="O147" s="90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8" t="s">
        <v>139</v>
      </c>
      <c r="AT147" s="228" t="s">
        <v>134</v>
      </c>
      <c r="AU147" s="228" t="s">
        <v>83</v>
      </c>
      <c r="AY147" s="16" t="s">
        <v>132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6" t="s">
        <v>81</v>
      </c>
      <c r="BK147" s="229">
        <f>ROUND(I147*H147,2)</f>
        <v>0</v>
      </c>
      <c r="BL147" s="16" t="s">
        <v>139</v>
      </c>
      <c r="BM147" s="228" t="s">
        <v>179</v>
      </c>
    </row>
    <row r="148" s="13" customFormat="1">
      <c r="A148" s="13"/>
      <c r="B148" s="230"/>
      <c r="C148" s="231"/>
      <c r="D148" s="232" t="s">
        <v>141</v>
      </c>
      <c r="E148" s="233" t="s">
        <v>1</v>
      </c>
      <c r="F148" s="234" t="s">
        <v>180</v>
      </c>
      <c r="G148" s="231"/>
      <c r="H148" s="235">
        <v>2090.3220000000001</v>
      </c>
      <c r="I148" s="236"/>
      <c r="J148" s="231"/>
      <c r="K148" s="231"/>
      <c r="L148" s="237"/>
      <c r="M148" s="238"/>
      <c r="N148" s="239"/>
      <c r="O148" s="239"/>
      <c r="P148" s="239"/>
      <c r="Q148" s="239"/>
      <c r="R148" s="239"/>
      <c r="S148" s="239"/>
      <c r="T148" s="24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1" t="s">
        <v>141</v>
      </c>
      <c r="AU148" s="241" t="s">
        <v>83</v>
      </c>
      <c r="AV148" s="13" t="s">
        <v>83</v>
      </c>
      <c r="AW148" s="13" t="s">
        <v>30</v>
      </c>
      <c r="AX148" s="13" t="s">
        <v>81</v>
      </c>
      <c r="AY148" s="241" t="s">
        <v>132</v>
      </c>
    </row>
    <row r="149" s="2" customFormat="1" ht="55.5" customHeight="1">
      <c r="A149" s="37"/>
      <c r="B149" s="38"/>
      <c r="C149" s="217" t="s">
        <v>181</v>
      </c>
      <c r="D149" s="217" t="s">
        <v>134</v>
      </c>
      <c r="E149" s="218" t="s">
        <v>182</v>
      </c>
      <c r="F149" s="219" t="s">
        <v>183</v>
      </c>
      <c r="G149" s="220" t="s">
        <v>150</v>
      </c>
      <c r="H149" s="221">
        <v>1459.3199999999999</v>
      </c>
      <c r="I149" s="222"/>
      <c r="J149" s="223">
        <f>ROUND(I149*H149,2)</f>
        <v>0</v>
      </c>
      <c r="K149" s="219" t="s">
        <v>138</v>
      </c>
      <c r="L149" s="43"/>
      <c r="M149" s="224" t="s">
        <v>1</v>
      </c>
      <c r="N149" s="225" t="s">
        <v>38</v>
      </c>
      <c r="O149" s="90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8" t="s">
        <v>139</v>
      </c>
      <c r="AT149" s="228" t="s">
        <v>134</v>
      </c>
      <c r="AU149" s="228" t="s">
        <v>83</v>
      </c>
      <c r="AY149" s="16" t="s">
        <v>132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6" t="s">
        <v>81</v>
      </c>
      <c r="BK149" s="229">
        <f>ROUND(I149*H149,2)</f>
        <v>0</v>
      </c>
      <c r="BL149" s="16" t="s">
        <v>139</v>
      </c>
      <c r="BM149" s="228" t="s">
        <v>184</v>
      </c>
    </row>
    <row r="150" s="13" customFormat="1">
      <c r="A150" s="13"/>
      <c r="B150" s="230"/>
      <c r="C150" s="231"/>
      <c r="D150" s="232" t="s">
        <v>141</v>
      </c>
      <c r="E150" s="233" t="s">
        <v>1</v>
      </c>
      <c r="F150" s="234" t="s">
        <v>185</v>
      </c>
      <c r="G150" s="231"/>
      <c r="H150" s="235">
        <v>1459.3199999999999</v>
      </c>
      <c r="I150" s="236"/>
      <c r="J150" s="231"/>
      <c r="K150" s="231"/>
      <c r="L150" s="237"/>
      <c r="M150" s="238"/>
      <c r="N150" s="239"/>
      <c r="O150" s="239"/>
      <c r="P150" s="239"/>
      <c r="Q150" s="239"/>
      <c r="R150" s="239"/>
      <c r="S150" s="239"/>
      <c r="T150" s="24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1" t="s">
        <v>141</v>
      </c>
      <c r="AU150" s="241" t="s">
        <v>83</v>
      </c>
      <c r="AV150" s="13" t="s">
        <v>83</v>
      </c>
      <c r="AW150" s="13" t="s">
        <v>30</v>
      </c>
      <c r="AX150" s="13" t="s">
        <v>81</v>
      </c>
      <c r="AY150" s="241" t="s">
        <v>132</v>
      </c>
    </row>
    <row r="151" s="2" customFormat="1" ht="16.5" customHeight="1">
      <c r="A151" s="37"/>
      <c r="B151" s="38"/>
      <c r="C151" s="253" t="s">
        <v>186</v>
      </c>
      <c r="D151" s="253" t="s">
        <v>187</v>
      </c>
      <c r="E151" s="254" t="s">
        <v>188</v>
      </c>
      <c r="F151" s="255" t="s">
        <v>189</v>
      </c>
      <c r="G151" s="256" t="s">
        <v>190</v>
      </c>
      <c r="H151" s="257">
        <v>3210.5039999999999</v>
      </c>
      <c r="I151" s="258"/>
      <c r="J151" s="259">
        <f>ROUND(I151*H151,2)</f>
        <v>0</v>
      </c>
      <c r="K151" s="255" t="s">
        <v>138</v>
      </c>
      <c r="L151" s="260"/>
      <c r="M151" s="261" t="s">
        <v>1</v>
      </c>
      <c r="N151" s="262" t="s">
        <v>38</v>
      </c>
      <c r="O151" s="90"/>
      <c r="P151" s="226">
        <f>O151*H151</f>
        <v>0</v>
      </c>
      <c r="Q151" s="226">
        <v>1</v>
      </c>
      <c r="R151" s="226">
        <f>Q151*H151</f>
        <v>3210.5039999999999</v>
      </c>
      <c r="S151" s="226">
        <v>0</v>
      </c>
      <c r="T151" s="22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8" t="s">
        <v>176</v>
      </c>
      <c r="AT151" s="228" t="s">
        <v>187</v>
      </c>
      <c r="AU151" s="228" t="s">
        <v>83</v>
      </c>
      <c r="AY151" s="16" t="s">
        <v>132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6" t="s">
        <v>81</v>
      </c>
      <c r="BK151" s="229">
        <f>ROUND(I151*H151,2)</f>
        <v>0</v>
      </c>
      <c r="BL151" s="16" t="s">
        <v>139</v>
      </c>
      <c r="BM151" s="228" t="s">
        <v>191</v>
      </c>
    </row>
    <row r="152" s="13" customFormat="1">
      <c r="A152" s="13"/>
      <c r="B152" s="230"/>
      <c r="C152" s="231"/>
      <c r="D152" s="232" t="s">
        <v>141</v>
      </c>
      <c r="E152" s="233" t="s">
        <v>1</v>
      </c>
      <c r="F152" s="234" t="s">
        <v>192</v>
      </c>
      <c r="G152" s="231"/>
      <c r="H152" s="235">
        <v>3210.5039999999999</v>
      </c>
      <c r="I152" s="236"/>
      <c r="J152" s="231"/>
      <c r="K152" s="231"/>
      <c r="L152" s="237"/>
      <c r="M152" s="238"/>
      <c r="N152" s="239"/>
      <c r="O152" s="239"/>
      <c r="P152" s="239"/>
      <c r="Q152" s="239"/>
      <c r="R152" s="239"/>
      <c r="S152" s="239"/>
      <c r="T152" s="24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1" t="s">
        <v>141</v>
      </c>
      <c r="AU152" s="241" t="s">
        <v>83</v>
      </c>
      <c r="AV152" s="13" t="s">
        <v>83</v>
      </c>
      <c r="AW152" s="13" t="s">
        <v>30</v>
      </c>
      <c r="AX152" s="13" t="s">
        <v>81</v>
      </c>
      <c r="AY152" s="241" t="s">
        <v>132</v>
      </c>
    </row>
    <row r="153" s="2" customFormat="1" ht="37.8" customHeight="1">
      <c r="A153" s="37"/>
      <c r="B153" s="38"/>
      <c r="C153" s="217" t="s">
        <v>193</v>
      </c>
      <c r="D153" s="217" t="s">
        <v>134</v>
      </c>
      <c r="E153" s="218" t="s">
        <v>194</v>
      </c>
      <c r="F153" s="219" t="s">
        <v>195</v>
      </c>
      <c r="G153" s="220" t="s">
        <v>150</v>
      </c>
      <c r="H153" s="221">
        <v>2090.3220000000001</v>
      </c>
      <c r="I153" s="222"/>
      <c r="J153" s="223">
        <f>ROUND(I153*H153,2)</f>
        <v>0</v>
      </c>
      <c r="K153" s="219" t="s">
        <v>138</v>
      </c>
      <c r="L153" s="43"/>
      <c r="M153" s="224" t="s">
        <v>1</v>
      </c>
      <c r="N153" s="225" t="s">
        <v>38</v>
      </c>
      <c r="O153" s="90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8" t="s">
        <v>139</v>
      </c>
      <c r="AT153" s="228" t="s">
        <v>134</v>
      </c>
      <c r="AU153" s="228" t="s">
        <v>83</v>
      </c>
      <c r="AY153" s="16" t="s">
        <v>132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6" t="s">
        <v>81</v>
      </c>
      <c r="BK153" s="229">
        <f>ROUND(I153*H153,2)</f>
        <v>0</v>
      </c>
      <c r="BL153" s="16" t="s">
        <v>139</v>
      </c>
      <c r="BM153" s="228" t="s">
        <v>196</v>
      </c>
    </row>
    <row r="154" s="2" customFormat="1" ht="37.8" customHeight="1">
      <c r="A154" s="37"/>
      <c r="B154" s="38"/>
      <c r="C154" s="217" t="s">
        <v>8</v>
      </c>
      <c r="D154" s="217" t="s">
        <v>134</v>
      </c>
      <c r="E154" s="218" t="s">
        <v>197</v>
      </c>
      <c r="F154" s="219" t="s">
        <v>198</v>
      </c>
      <c r="G154" s="220" t="s">
        <v>190</v>
      </c>
      <c r="H154" s="221">
        <v>3971.6120000000001</v>
      </c>
      <c r="I154" s="222"/>
      <c r="J154" s="223">
        <f>ROUND(I154*H154,2)</f>
        <v>0</v>
      </c>
      <c r="K154" s="219" t="s">
        <v>138</v>
      </c>
      <c r="L154" s="43"/>
      <c r="M154" s="224" t="s">
        <v>1</v>
      </c>
      <c r="N154" s="225" t="s">
        <v>38</v>
      </c>
      <c r="O154" s="90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8" t="s">
        <v>139</v>
      </c>
      <c r="AT154" s="228" t="s">
        <v>134</v>
      </c>
      <c r="AU154" s="228" t="s">
        <v>83</v>
      </c>
      <c r="AY154" s="16" t="s">
        <v>132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6" t="s">
        <v>81</v>
      </c>
      <c r="BK154" s="229">
        <f>ROUND(I154*H154,2)</f>
        <v>0</v>
      </c>
      <c r="BL154" s="16" t="s">
        <v>139</v>
      </c>
      <c r="BM154" s="228" t="s">
        <v>199</v>
      </c>
    </row>
    <row r="155" s="13" customFormat="1">
      <c r="A155" s="13"/>
      <c r="B155" s="230"/>
      <c r="C155" s="231"/>
      <c r="D155" s="232" t="s">
        <v>141</v>
      </c>
      <c r="E155" s="233" t="s">
        <v>1</v>
      </c>
      <c r="F155" s="234" t="s">
        <v>200</v>
      </c>
      <c r="G155" s="231"/>
      <c r="H155" s="235">
        <v>3971.6120000000001</v>
      </c>
      <c r="I155" s="236"/>
      <c r="J155" s="231"/>
      <c r="K155" s="231"/>
      <c r="L155" s="237"/>
      <c r="M155" s="238"/>
      <c r="N155" s="239"/>
      <c r="O155" s="239"/>
      <c r="P155" s="239"/>
      <c r="Q155" s="239"/>
      <c r="R155" s="239"/>
      <c r="S155" s="239"/>
      <c r="T155" s="24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1" t="s">
        <v>141</v>
      </c>
      <c r="AU155" s="241" t="s">
        <v>83</v>
      </c>
      <c r="AV155" s="13" t="s">
        <v>83</v>
      </c>
      <c r="AW155" s="13" t="s">
        <v>30</v>
      </c>
      <c r="AX155" s="13" t="s">
        <v>81</v>
      </c>
      <c r="AY155" s="241" t="s">
        <v>132</v>
      </c>
    </row>
    <row r="156" s="2" customFormat="1" ht="44.25" customHeight="1">
      <c r="A156" s="37"/>
      <c r="B156" s="38"/>
      <c r="C156" s="217" t="s">
        <v>201</v>
      </c>
      <c r="D156" s="217" t="s">
        <v>134</v>
      </c>
      <c r="E156" s="218" t="s">
        <v>202</v>
      </c>
      <c r="F156" s="219" t="s">
        <v>203</v>
      </c>
      <c r="G156" s="220" t="s">
        <v>150</v>
      </c>
      <c r="H156" s="221">
        <v>54</v>
      </c>
      <c r="I156" s="222"/>
      <c r="J156" s="223">
        <f>ROUND(I156*H156,2)</f>
        <v>0</v>
      </c>
      <c r="K156" s="219" t="s">
        <v>138</v>
      </c>
      <c r="L156" s="43"/>
      <c r="M156" s="224" t="s">
        <v>1</v>
      </c>
      <c r="N156" s="225" t="s">
        <v>38</v>
      </c>
      <c r="O156" s="90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8" t="s">
        <v>139</v>
      </c>
      <c r="AT156" s="228" t="s">
        <v>134</v>
      </c>
      <c r="AU156" s="228" t="s">
        <v>83</v>
      </c>
      <c r="AY156" s="16" t="s">
        <v>132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6" t="s">
        <v>81</v>
      </c>
      <c r="BK156" s="229">
        <f>ROUND(I156*H156,2)</f>
        <v>0</v>
      </c>
      <c r="BL156" s="16" t="s">
        <v>139</v>
      </c>
      <c r="BM156" s="228" t="s">
        <v>204</v>
      </c>
    </row>
    <row r="157" s="13" customFormat="1">
      <c r="A157" s="13"/>
      <c r="B157" s="230"/>
      <c r="C157" s="231"/>
      <c r="D157" s="232" t="s">
        <v>141</v>
      </c>
      <c r="E157" s="233" t="s">
        <v>1</v>
      </c>
      <c r="F157" s="234" t="s">
        <v>205</v>
      </c>
      <c r="G157" s="231"/>
      <c r="H157" s="235">
        <v>54</v>
      </c>
      <c r="I157" s="236"/>
      <c r="J157" s="231"/>
      <c r="K157" s="231"/>
      <c r="L157" s="237"/>
      <c r="M157" s="238"/>
      <c r="N157" s="239"/>
      <c r="O157" s="239"/>
      <c r="P157" s="239"/>
      <c r="Q157" s="239"/>
      <c r="R157" s="239"/>
      <c r="S157" s="239"/>
      <c r="T157" s="24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1" t="s">
        <v>141</v>
      </c>
      <c r="AU157" s="241" t="s">
        <v>83</v>
      </c>
      <c r="AV157" s="13" t="s">
        <v>83</v>
      </c>
      <c r="AW157" s="13" t="s">
        <v>30</v>
      </c>
      <c r="AX157" s="13" t="s">
        <v>81</v>
      </c>
      <c r="AY157" s="241" t="s">
        <v>132</v>
      </c>
    </row>
    <row r="158" s="2" customFormat="1" ht="16.5" customHeight="1">
      <c r="A158" s="37"/>
      <c r="B158" s="38"/>
      <c r="C158" s="253" t="s">
        <v>206</v>
      </c>
      <c r="D158" s="253" t="s">
        <v>187</v>
      </c>
      <c r="E158" s="254" t="s">
        <v>207</v>
      </c>
      <c r="F158" s="255" t="s">
        <v>208</v>
      </c>
      <c r="G158" s="256" t="s">
        <v>190</v>
      </c>
      <c r="H158" s="257">
        <v>118.8</v>
      </c>
      <c r="I158" s="258"/>
      <c r="J158" s="259">
        <f>ROUND(I158*H158,2)</f>
        <v>0</v>
      </c>
      <c r="K158" s="255" t="s">
        <v>138</v>
      </c>
      <c r="L158" s="260"/>
      <c r="M158" s="261" t="s">
        <v>1</v>
      </c>
      <c r="N158" s="262" t="s">
        <v>38</v>
      </c>
      <c r="O158" s="90"/>
      <c r="P158" s="226">
        <f>O158*H158</f>
        <v>0</v>
      </c>
      <c r="Q158" s="226">
        <v>1</v>
      </c>
      <c r="R158" s="226">
        <f>Q158*H158</f>
        <v>118.8</v>
      </c>
      <c r="S158" s="226">
        <v>0</v>
      </c>
      <c r="T158" s="227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8" t="s">
        <v>176</v>
      </c>
      <c r="AT158" s="228" t="s">
        <v>187</v>
      </c>
      <c r="AU158" s="228" t="s">
        <v>83</v>
      </c>
      <c r="AY158" s="16" t="s">
        <v>132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6" t="s">
        <v>81</v>
      </c>
      <c r="BK158" s="229">
        <f>ROUND(I158*H158,2)</f>
        <v>0</v>
      </c>
      <c r="BL158" s="16" t="s">
        <v>139</v>
      </c>
      <c r="BM158" s="228" t="s">
        <v>209</v>
      </c>
    </row>
    <row r="159" s="13" customFormat="1">
      <c r="A159" s="13"/>
      <c r="B159" s="230"/>
      <c r="C159" s="231"/>
      <c r="D159" s="232" t="s">
        <v>141</v>
      </c>
      <c r="E159" s="233" t="s">
        <v>1</v>
      </c>
      <c r="F159" s="234" t="s">
        <v>210</v>
      </c>
      <c r="G159" s="231"/>
      <c r="H159" s="235">
        <v>118.8</v>
      </c>
      <c r="I159" s="236"/>
      <c r="J159" s="231"/>
      <c r="K159" s="231"/>
      <c r="L159" s="237"/>
      <c r="M159" s="238"/>
      <c r="N159" s="239"/>
      <c r="O159" s="239"/>
      <c r="P159" s="239"/>
      <c r="Q159" s="239"/>
      <c r="R159" s="239"/>
      <c r="S159" s="239"/>
      <c r="T159" s="24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1" t="s">
        <v>141</v>
      </c>
      <c r="AU159" s="241" t="s">
        <v>83</v>
      </c>
      <c r="AV159" s="13" t="s">
        <v>83</v>
      </c>
      <c r="AW159" s="13" t="s">
        <v>30</v>
      </c>
      <c r="AX159" s="13" t="s">
        <v>81</v>
      </c>
      <c r="AY159" s="241" t="s">
        <v>132</v>
      </c>
    </row>
    <row r="160" s="2" customFormat="1" ht="24.15" customHeight="1">
      <c r="A160" s="37"/>
      <c r="B160" s="38"/>
      <c r="C160" s="217" t="s">
        <v>211</v>
      </c>
      <c r="D160" s="217" t="s">
        <v>134</v>
      </c>
      <c r="E160" s="218" t="s">
        <v>212</v>
      </c>
      <c r="F160" s="219" t="s">
        <v>213</v>
      </c>
      <c r="G160" s="220" t="s">
        <v>137</v>
      </c>
      <c r="H160" s="221">
        <v>2432.1999999999998</v>
      </c>
      <c r="I160" s="222"/>
      <c r="J160" s="223">
        <f>ROUND(I160*H160,2)</f>
        <v>0</v>
      </c>
      <c r="K160" s="219" t="s">
        <v>138</v>
      </c>
      <c r="L160" s="43"/>
      <c r="M160" s="224" t="s">
        <v>1</v>
      </c>
      <c r="N160" s="225" t="s">
        <v>38</v>
      </c>
      <c r="O160" s="90"/>
      <c r="P160" s="226">
        <f>O160*H160</f>
        <v>0</v>
      </c>
      <c r="Q160" s="226">
        <v>0</v>
      </c>
      <c r="R160" s="226">
        <f>Q160*H160</f>
        <v>0</v>
      </c>
      <c r="S160" s="226">
        <v>0</v>
      </c>
      <c r="T160" s="227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8" t="s">
        <v>139</v>
      </c>
      <c r="AT160" s="228" t="s">
        <v>134</v>
      </c>
      <c r="AU160" s="228" t="s">
        <v>83</v>
      </c>
      <c r="AY160" s="16" t="s">
        <v>132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6" t="s">
        <v>81</v>
      </c>
      <c r="BK160" s="229">
        <f>ROUND(I160*H160,2)</f>
        <v>0</v>
      </c>
      <c r="BL160" s="16" t="s">
        <v>139</v>
      </c>
      <c r="BM160" s="228" t="s">
        <v>214</v>
      </c>
    </row>
    <row r="161" s="13" customFormat="1">
      <c r="A161" s="13"/>
      <c r="B161" s="230"/>
      <c r="C161" s="231"/>
      <c r="D161" s="232" t="s">
        <v>141</v>
      </c>
      <c r="E161" s="233" t="s">
        <v>1</v>
      </c>
      <c r="F161" s="234" t="s">
        <v>215</v>
      </c>
      <c r="G161" s="231"/>
      <c r="H161" s="235">
        <v>2122</v>
      </c>
      <c r="I161" s="236"/>
      <c r="J161" s="231"/>
      <c r="K161" s="231"/>
      <c r="L161" s="237"/>
      <c r="M161" s="238"/>
      <c r="N161" s="239"/>
      <c r="O161" s="239"/>
      <c r="P161" s="239"/>
      <c r="Q161" s="239"/>
      <c r="R161" s="239"/>
      <c r="S161" s="239"/>
      <c r="T161" s="24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1" t="s">
        <v>141</v>
      </c>
      <c r="AU161" s="241" t="s">
        <v>83</v>
      </c>
      <c r="AV161" s="13" t="s">
        <v>83</v>
      </c>
      <c r="AW161" s="13" t="s">
        <v>30</v>
      </c>
      <c r="AX161" s="13" t="s">
        <v>73</v>
      </c>
      <c r="AY161" s="241" t="s">
        <v>132</v>
      </c>
    </row>
    <row r="162" s="13" customFormat="1">
      <c r="A162" s="13"/>
      <c r="B162" s="230"/>
      <c r="C162" s="231"/>
      <c r="D162" s="232" t="s">
        <v>141</v>
      </c>
      <c r="E162" s="233" t="s">
        <v>1</v>
      </c>
      <c r="F162" s="234" t="s">
        <v>216</v>
      </c>
      <c r="G162" s="231"/>
      <c r="H162" s="235">
        <v>310.19999999999999</v>
      </c>
      <c r="I162" s="236"/>
      <c r="J162" s="231"/>
      <c r="K162" s="231"/>
      <c r="L162" s="237"/>
      <c r="M162" s="238"/>
      <c r="N162" s="239"/>
      <c r="O162" s="239"/>
      <c r="P162" s="239"/>
      <c r="Q162" s="239"/>
      <c r="R162" s="239"/>
      <c r="S162" s="239"/>
      <c r="T162" s="24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1" t="s">
        <v>141</v>
      </c>
      <c r="AU162" s="241" t="s">
        <v>83</v>
      </c>
      <c r="AV162" s="13" t="s">
        <v>83</v>
      </c>
      <c r="AW162" s="13" t="s">
        <v>30</v>
      </c>
      <c r="AX162" s="13" t="s">
        <v>73</v>
      </c>
      <c r="AY162" s="241" t="s">
        <v>132</v>
      </c>
    </row>
    <row r="163" s="14" customFormat="1">
      <c r="A163" s="14"/>
      <c r="B163" s="242"/>
      <c r="C163" s="243"/>
      <c r="D163" s="232" t="s">
        <v>141</v>
      </c>
      <c r="E163" s="244" t="s">
        <v>1</v>
      </c>
      <c r="F163" s="245" t="s">
        <v>157</v>
      </c>
      <c r="G163" s="243"/>
      <c r="H163" s="246">
        <v>2432.1999999999998</v>
      </c>
      <c r="I163" s="247"/>
      <c r="J163" s="243"/>
      <c r="K163" s="243"/>
      <c r="L163" s="248"/>
      <c r="M163" s="249"/>
      <c r="N163" s="250"/>
      <c r="O163" s="250"/>
      <c r="P163" s="250"/>
      <c r="Q163" s="250"/>
      <c r="R163" s="250"/>
      <c r="S163" s="250"/>
      <c r="T163" s="251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2" t="s">
        <v>141</v>
      </c>
      <c r="AU163" s="252" t="s">
        <v>83</v>
      </c>
      <c r="AV163" s="14" t="s">
        <v>139</v>
      </c>
      <c r="AW163" s="14" t="s">
        <v>30</v>
      </c>
      <c r="AX163" s="14" t="s">
        <v>81</v>
      </c>
      <c r="AY163" s="252" t="s">
        <v>132</v>
      </c>
    </row>
    <row r="164" s="12" customFormat="1" ht="22.8" customHeight="1">
      <c r="A164" s="12"/>
      <c r="B164" s="201"/>
      <c r="C164" s="202"/>
      <c r="D164" s="203" t="s">
        <v>72</v>
      </c>
      <c r="E164" s="215" t="s">
        <v>83</v>
      </c>
      <c r="F164" s="215" t="s">
        <v>217</v>
      </c>
      <c r="G164" s="202"/>
      <c r="H164" s="202"/>
      <c r="I164" s="205"/>
      <c r="J164" s="216">
        <f>BK164</f>
        <v>0</v>
      </c>
      <c r="K164" s="202"/>
      <c r="L164" s="207"/>
      <c r="M164" s="208"/>
      <c r="N164" s="209"/>
      <c r="O164" s="209"/>
      <c r="P164" s="210">
        <f>SUM(P165:P177)</f>
        <v>0</v>
      </c>
      <c r="Q164" s="209"/>
      <c r="R164" s="210">
        <f>SUM(R165:R177)</f>
        <v>206.72843280000001</v>
      </c>
      <c r="S164" s="209"/>
      <c r="T164" s="211">
        <f>SUM(T165:T177)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2" t="s">
        <v>81</v>
      </c>
      <c r="AT164" s="213" t="s">
        <v>72</v>
      </c>
      <c r="AU164" s="213" t="s">
        <v>81</v>
      </c>
      <c r="AY164" s="212" t="s">
        <v>132</v>
      </c>
      <c r="BK164" s="214">
        <f>SUM(BK165:BK177)</f>
        <v>0</v>
      </c>
    </row>
    <row r="165" s="2" customFormat="1" ht="37.8" customHeight="1">
      <c r="A165" s="37"/>
      <c r="B165" s="38"/>
      <c r="C165" s="217" t="s">
        <v>218</v>
      </c>
      <c r="D165" s="217" t="s">
        <v>134</v>
      </c>
      <c r="E165" s="218" t="s">
        <v>219</v>
      </c>
      <c r="F165" s="219" t="s">
        <v>220</v>
      </c>
      <c r="G165" s="220" t="s">
        <v>137</v>
      </c>
      <c r="H165" s="221">
        <v>1296</v>
      </c>
      <c r="I165" s="222"/>
      <c r="J165" s="223">
        <f>ROUND(I165*H165,2)</f>
        <v>0</v>
      </c>
      <c r="K165" s="219" t="s">
        <v>138</v>
      </c>
      <c r="L165" s="43"/>
      <c r="M165" s="224" t="s">
        <v>1</v>
      </c>
      <c r="N165" s="225" t="s">
        <v>38</v>
      </c>
      <c r="O165" s="90"/>
      <c r="P165" s="226">
        <f>O165*H165</f>
        <v>0</v>
      </c>
      <c r="Q165" s="226">
        <v>0.00017000000000000001</v>
      </c>
      <c r="R165" s="226">
        <f>Q165*H165</f>
        <v>0.22032000000000002</v>
      </c>
      <c r="S165" s="226">
        <v>0</v>
      </c>
      <c r="T165" s="227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8" t="s">
        <v>139</v>
      </c>
      <c r="AT165" s="228" t="s">
        <v>134</v>
      </c>
      <c r="AU165" s="228" t="s">
        <v>83</v>
      </c>
      <c r="AY165" s="16" t="s">
        <v>132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6" t="s">
        <v>81</v>
      </c>
      <c r="BK165" s="229">
        <f>ROUND(I165*H165,2)</f>
        <v>0</v>
      </c>
      <c r="BL165" s="16" t="s">
        <v>139</v>
      </c>
      <c r="BM165" s="228" t="s">
        <v>221</v>
      </c>
    </row>
    <row r="166" s="13" customFormat="1">
      <c r="A166" s="13"/>
      <c r="B166" s="230"/>
      <c r="C166" s="231"/>
      <c r="D166" s="232" t="s">
        <v>141</v>
      </c>
      <c r="E166" s="233" t="s">
        <v>1</v>
      </c>
      <c r="F166" s="234" t="s">
        <v>222</v>
      </c>
      <c r="G166" s="231"/>
      <c r="H166" s="235">
        <v>1296</v>
      </c>
      <c r="I166" s="236"/>
      <c r="J166" s="231"/>
      <c r="K166" s="231"/>
      <c r="L166" s="237"/>
      <c r="M166" s="238"/>
      <c r="N166" s="239"/>
      <c r="O166" s="239"/>
      <c r="P166" s="239"/>
      <c r="Q166" s="239"/>
      <c r="R166" s="239"/>
      <c r="S166" s="239"/>
      <c r="T166" s="24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1" t="s">
        <v>141</v>
      </c>
      <c r="AU166" s="241" t="s">
        <v>83</v>
      </c>
      <c r="AV166" s="13" t="s">
        <v>83</v>
      </c>
      <c r="AW166" s="13" t="s">
        <v>30</v>
      </c>
      <c r="AX166" s="13" t="s">
        <v>81</v>
      </c>
      <c r="AY166" s="241" t="s">
        <v>132</v>
      </c>
    </row>
    <row r="167" s="2" customFormat="1" ht="24.15" customHeight="1">
      <c r="A167" s="37"/>
      <c r="B167" s="38"/>
      <c r="C167" s="253" t="s">
        <v>223</v>
      </c>
      <c r="D167" s="253" t="s">
        <v>187</v>
      </c>
      <c r="E167" s="254" t="s">
        <v>224</v>
      </c>
      <c r="F167" s="255" t="s">
        <v>225</v>
      </c>
      <c r="G167" s="256" t="s">
        <v>137</v>
      </c>
      <c r="H167" s="257">
        <v>1296</v>
      </c>
      <c r="I167" s="258"/>
      <c r="J167" s="259">
        <f>ROUND(I167*H167,2)</f>
        <v>0</v>
      </c>
      <c r="K167" s="255" t="s">
        <v>138</v>
      </c>
      <c r="L167" s="260"/>
      <c r="M167" s="261" t="s">
        <v>1</v>
      </c>
      <c r="N167" s="262" t="s">
        <v>38</v>
      </c>
      <c r="O167" s="90"/>
      <c r="P167" s="226">
        <f>O167*H167</f>
        <v>0</v>
      </c>
      <c r="Q167" s="226">
        <v>0.00029999999999999997</v>
      </c>
      <c r="R167" s="226">
        <f>Q167*H167</f>
        <v>0.38879999999999998</v>
      </c>
      <c r="S167" s="226">
        <v>0</v>
      </c>
      <c r="T167" s="227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8" t="s">
        <v>176</v>
      </c>
      <c r="AT167" s="228" t="s">
        <v>187</v>
      </c>
      <c r="AU167" s="228" t="s">
        <v>83</v>
      </c>
      <c r="AY167" s="16" t="s">
        <v>132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6" t="s">
        <v>81</v>
      </c>
      <c r="BK167" s="229">
        <f>ROUND(I167*H167,2)</f>
        <v>0</v>
      </c>
      <c r="BL167" s="16" t="s">
        <v>139</v>
      </c>
      <c r="BM167" s="228" t="s">
        <v>226</v>
      </c>
    </row>
    <row r="168" s="2" customFormat="1" ht="55.5" customHeight="1">
      <c r="A168" s="37"/>
      <c r="B168" s="38"/>
      <c r="C168" s="217" t="s">
        <v>227</v>
      </c>
      <c r="D168" s="217" t="s">
        <v>134</v>
      </c>
      <c r="E168" s="218" t="s">
        <v>228</v>
      </c>
      <c r="F168" s="219" t="s">
        <v>229</v>
      </c>
      <c r="G168" s="220" t="s">
        <v>230</v>
      </c>
      <c r="H168" s="221">
        <v>648</v>
      </c>
      <c r="I168" s="222"/>
      <c r="J168" s="223">
        <f>ROUND(I168*H168,2)</f>
        <v>0</v>
      </c>
      <c r="K168" s="219" t="s">
        <v>138</v>
      </c>
      <c r="L168" s="43"/>
      <c r="M168" s="224" t="s">
        <v>1</v>
      </c>
      <c r="N168" s="225" t="s">
        <v>38</v>
      </c>
      <c r="O168" s="90"/>
      <c r="P168" s="226">
        <f>O168*H168</f>
        <v>0</v>
      </c>
      <c r="Q168" s="226">
        <v>0.27378000000000002</v>
      </c>
      <c r="R168" s="226">
        <f>Q168*H168</f>
        <v>177.40944000000002</v>
      </c>
      <c r="S168" s="226">
        <v>0</v>
      </c>
      <c r="T168" s="22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8" t="s">
        <v>139</v>
      </c>
      <c r="AT168" s="228" t="s">
        <v>134</v>
      </c>
      <c r="AU168" s="228" t="s">
        <v>83</v>
      </c>
      <c r="AY168" s="16" t="s">
        <v>132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6" t="s">
        <v>81</v>
      </c>
      <c r="BK168" s="229">
        <f>ROUND(I168*H168,2)</f>
        <v>0</v>
      </c>
      <c r="BL168" s="16" t="s">
        <v>139</v>
      </c>
      <c r="BM168" s="228" t="s">
        <v>231</v>
      </c>
    </row>
    <row r="169" s="13" customFormat="1">
      <c r="A169" s="13"/>
      <c r="B169" s="230"/>
      <c r="C169" s="231"/>
      <c r="D169" s="232" t="s">
        <v>141</v>
      </c>
      <c r="E169" s="233" t="s">
        <v>1</v>
      </c>
      <c r="F169" s="234" t="s">
        <v>232</v>
      </c>
      <c r="G169" s="231"/>
      <c r="H169" s="235">
        <v>648</v>
      </c>
      <c r="I169" s="236"/>
      <c r="J169" s="231"/>
      <c r="K169" s="231"/>
      <c r="L169" s="237"/>
      <c r="M169" s="238"/>
      <c r="N169" s="239"/>
      <c r="O169" s="239"/>
      <c r="P169" s="239"/>
      <c r="Q169" s="239"/>
      <c r="R169" s="239"/>
      <c r="S169" s="239"/>
      <c r="T169" s="240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1" t="s">
        <v>141</v>
      </c>
      <c r="AU169" s="241" t="s">
        <v>83</v>
      </c>
      <c r="AV169" s="13" t="s">
        <v>83</v>
      </c>
      <c r="AW169" s="13" t="s">
        <v>30</v>
      </c>
      <c r="AX169" s="13" t="s">
        <v>81</v>
      </c>
      <c r="AY169" s="241" t="s">
        <v>132</v>
      </c>
    </row>
    <row r="170" s="2" customFormat="1" ht="37.8" customHeight="1">
      <c r="A170" s="37"/>
      <c r="B170" s="38"/>
      <c r="C170" s="217" t="s">
        <v>233</v>
      </c>
      <c r="D170" s="217" t="s">
        <v>134</v>
      </c>
      <c r="E170" s="218" t="s">
        <v>234</v>
      </c>
      <c r="F170" s="219" t="s">
        <v>235</v>
      </c>
      <c r="G170" s="220" t="s">
        <v>150</v>
      </c>
      <c r="H170" s="221">
        <v>10.380000000000001</v>
      </c>
      <c r="I170" s="222"/>
      <c r="J170" s="223">
        <f>ROUND(I170*H170,2)</f>
        <v>0</v>
      </c>
      <c r="K170" s="219" t="s">
        <v>138</v>
      </c>
      <c r="L170" s="43"/>
      <c r="M170" s="224" t="s">
        <v>1</v>
      </c>
      <c r="N170" s="225" t="s">
        <v>38</v>
      </c>
      <c r="O170" s="90"/>
      <c r="P170" s="226">
        <f>O170*H170</f>
        <v>0</v>
      </c>
      <c r="Q170" s="226">
        <v>2.5505399999999998</v>
      </c>
      <c r="R170" s="226">
        <f>Q170*H170</f>
        <v>26.474605199999999</v>
      </c>
      <c r="S170" s="226">
        <v>0</v>
      </c>
      <c r="T170" s="227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28" t="s">
        <v>139</v>
      </c>
      <c r="AT170" s="228" t="s">
        <v>134</v>
      </c>
      <c r="AU170" s="228" t="s">
        <v>83</v>
      </c>
      <c r="AY170" s="16" t="s">
        <v>132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6" t="s">
        <v>81</v>
      </c>
      <c r="BK170" s="229">
        <f>ROUND(I170*H170,2)</f>
        <v>0</v>
      </c>
      <c r="BL170" s="16" t="s">
        <v>139</v>
      </c>
      <c r="BM170" s="228" t="s">
        <v>236</v>
      </c>
    </row>
    <row r="171" s="13" customFormat="1">
      <c r="A171" s="13"/>
      <c r="B171" s="230"/>
      <c r="C171" s="231"/>
      <c r="D171" s="232" t="s">
        <v>141</v>
      </c>
      <c r="E171" s="233" t="s">
        <v>1</v>
      </c>
      <c r="F171" s="234" t="s">
        <v>237</v>
      </c>
      <c r="G171" s="231"/>
      <c r="H171" s="235">
        <v>10.380000000000001</v>
      </c>
      <c r="I171" s="236"/>
      <c r="J171" s="231"/>
      <c r="K171" s="231"/>
      <c r="L171" s="237"/>
      <c r="M171" s="238"/>
      <c r="N171" s="239"/>
      <c r="O171" s="239"/>
      <c r="P171" s="239"/>
      <c r="Q171" s="239"/>
      <c r="R171" s="239"/>
      <c r="S171" s="239"/>
      <c r="T171" s="24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1" t="s">
        <v>141</v>
      </c>
      <c r="AU171" s="241" t="s">
        <v>83</v>
      </c>
      <c r="AV171" s="13" t="s">
        <v>83</v>
      </c>
      <c r="AW171" s="13" t="s">
        <v>30</v>
      </c>
      <c r="AX171" s="13" t="s">
        <v>81</v>
      </c>
      <c r="AY171" s="241" t="s">
        <v>132</v>
      </c>
    </row>
    <row r="172" s="2" customFormat="1" ht="24.15" customHeight="1">
      <c r="A172" s="37"/>
      <c r="B172" s="38"/>
      <c r="C172" s="217" t="s">
        <v>238</v>
      </c>
      <c r="D172" s="217" t="s">
        <v>134</v>
      </c>
      <c r="E172" s="218" t="s">
        <v>239</v>
      </c>
      <c r="F172" s="219" t="s">
        <v>240</v>
      </c>
      <c r="G172" s="220" t="s">
        <v>137</v>
      </c>
      <c r="H172" s="221">
        <v>59.520000000000003</v>
      </c>
      <c r="I172" s="222"/>
      <c r="J172" s="223">
        <f>ROUND(I172*H172,2)</f>
        <v>0</v>
      </c>
      <c r="K172" s="219" t="s">
        <v>138</v>
      </c>
      <c r="L172" s="43"/>
      <c r="M172" s="224" t="s">
        <v>1</v>
      </c>
      <c r="N172" s="225" t="s">
        <v>38</v>
      </c>
      <c r="O172" s="90"/>
      <c r="P172" s="226">
        <f>O172*H172</f>
        <v>0</v>
      </c>
      <c r="Q172" s="226">
        <v>0.0012999999999999999</v>
      </c>
      <c r="R172" s="226">
        <f>Q172*H172</f>
        <v>0.077376</v>
      </c>
      <c r="S172" s="226">
        <v>0</v>
      </c>
      <c r="T172" s="227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8" t="s">
        <v>139</v>
      </c>
      <c r="AT172" s="228" t="s">
        <v>134</v>
      </c>
      <c r="AU172" s="228" t="s">
        <v>83</v>
      </c>
      <c r="AY172" s="16" t="s">
        <v>132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6" t="s">
        <v>81</v>
      </c>
      <c r="BK172" s="229">
        <f>ROUND(I172*H172,2)</f>
        <v>0</v>
      </c>
      <c r="BL172" s="16" t="s">
        <v>139</v>
      </c>
      <c r="BM172" s="228" t="s">
        <v>241</v>
      </c>
    </row>
    <row r="173" s="13" customFormat="1">
      <c r="A173" s="13"/>
      <c r="B173" s="230"/>
      <c r="C173" s="231"/>
      <c r="D173" s="232" t="s">
        <v>141</v>
      </c>
      <c r="E173" s="233" t="s">
        <v>1</v>
      </c>
      <c r="F173" s="234" t="s">
        <v>242</v>
      </c>
      <c r="G173" s="231"/>
      <c r="H173" s="235">
        <v>59.520000000000003</v>
      </c>
      <c r="I173" s="236"/>
      <c r="J173" s="231"/>
      <c r="K173" s="231"/>
      <c r="L173" s="237"/>
      <c r="M173" s="238"/>
      <c r="N173" s="239"/>
      <c r="O173" s="239"/>
      <c r="P173" s="239"/>
      <c r="Q173" s="239"/>
      <c r="R173" s="239"/>
      <c r="S173" s="239"/>
      <c r="T173" s="240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1" t="s">
        <v>141</v>
      </c>
      <c r="AU173" s="241" t="s">
        <v>83</v>
      </c>
      <c r="AV173" s="13" t="s">
        <v>83</v>
      </c>
      <c r="AW173" s="13" t="s">
        <v>30</v>
      </c>
      <c r="AX173" s="13" t="s">
        <v>81</v>
      </c>
      <c r="AY173" s="241" t="s">
        <v>132</v>
      </c>
    </row>
    <row r="174" s="2" customFormat="1" ht="24.15" customHeight="1">
      <c r="A174" s="37"/>
      <c r="B174" s="38"/>
      <c r="C174" s="217" t="s">
        <v>7</v>
      </c>
      <c r="D174" s="217" t="s">
        <v>134</v>
      </c>
      <c r="E174" s="218" t="s">
        <v>243</v>
      </c>
      <c r="F174" s="219" t="s">
        <v>244</v>
      </c>
      <c r="G174" s="220" t="s">
        <v>137</v>
      </c>
      <c r="H174" s="221">
        <v>59.520000000000003</v>
      </c>
      <c r="I174" s="222"/>
      <c r="J174" s="223">
        <f>ROUND(I174*H174,2)</f>
        <v>0</v>
      </c>
      <c r="K174" s="219" t="s">
        <v>138</v>
      </c>
      <c r="L174" s="43"/>
      <c r="M174" s="224" t="s">
        <v>1</v>
      </c>
      <c r="N174" s="225" t="s">
        <v>38</v>
      </c>
      <c r="O174" s="90"/>
      <c r="P174" s="226">
        <f>O174*H174</f>
        <v>0</v>
      </c>
      <c r="Q174" s="226">
        <v>4.0000000000000003E-05</v>
      </c>
      <c r="R174" s="226">
        <f>Q174*H174</f>
        <v>0.0023808000000000002</v>
      </c>
      <c r="S174" s="226">
        <v>0</v>
      </c>
      <c r="T174" s="227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28" t="s">
        <v>139</v>
      </c>
      <c r="AT174" s="228" t="s">
        <v>134</v>
      </c>
      <c r="AU174" s="228" t="s">
        <v>83</v>
      </c>
      <c r="AY174" s="16" t="s">
        <v>132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6" t="s">
        <v>81</v>
      </c>
      <c r="BK174" s="229">
        <f>ROUND(I174*H174,2)</f>
        <v>0</v>
      </c>
      <c r="BL174" s="16" t="s">
        <v>139</v>
      </c>
      <c r="BM174" s="228" t="s">
        <v>245</v>
      </c>
    </row>
    <row r="175" s="13" customFormat="1">
      <c r="A175" s="13"/>
      <c r="B175" s="230"/>
      <c r="C175" s="231"/>
      <c r="D175" s="232" t="s">
        <v>141</v>
      </c>
      <c r="E175" s="233" t="s">
        <v>1</v>
      </c>
      <c r="F175" s="234" t="s">
        <v>242</v>
      </c>
      <c r="G175" s="231"/>
      <c r="H175" s="235">
        <v>59.520000000000003</v>
      </c>
      <c r="I175" s="236"/>
      <c r="J175" s="231"/>
      <c r="K175" s="231"/>
      <c r="L175" s="237"/>
      <c r="M175" s="238"/>
      <c r="N175" s="239"/>
      <c r="O175" s="239"/>
      <c r="P175" s="239"/>
      <c r="Q175" s="239"/>
      <c r="R175" s="239"/>
      <c r="S175" s="239"/>
      <c r="T175" s="24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1" t="s">
        <v>141</v>
      </c>
      <c r="AU175" s="241" t="s">
        <v>83</v>
      </c>
      <c r="AV175" s="13" t="s">
        <v>83</v>
      </c>
      <c r="AW175" s="13" t="s">
        <v>30</v>
      </c>
      <c r="AX175" s="13" t="s">
        <v>81</v>
      </c>
      <c r="AY175" s="241" t="s">
        <v>132</v>
      </c>
    </row>
    <row r="176" s="2" customFormat="1" ht="33" customHeight="1">
      <c r="A176" s="37"/>
      <c r="B176" s="38"/>
      <c r="C176" s="217" t="s">
        <v>246</v>
      </c>
      <c r="D176" s="217" t="s">
        <v>134</v>
      </c>
      <c r="E176" s="218" t="s">
        <v>247</v>
      </c>
      <c r="F176" s="219" t="s">
        <v>248</v>
      </c>
      <c r="G176" s="220" t="s">
        <v>190</v>
      </c>
      <c r="H176" s="221">
        <v>2.0760000000000001</v>
      </c>
      <c r="I176" s="222"/>
      <c r="J176" s="223">
        <f>ROUND(I176*H176,2)</f>
        <v>0</v>
      </c>
      <c r="K176" s="219" t="s">
        <v>138</v>
      </c>
      <c r="L176" s="43"/>
      <c r="M176" s="224" t="s">
        <v>1</v>
      </c>
      <c r="N176" s="225" t="s">
        <v>38</v>
      </c>
      <c r="O176" s="90"/>
      <c r="P176" s="226">
        <f>O176*H176</f>
        <v>0</v>
      </c>
      <c r="Q176" s="226">
        <v>1.0383</v>
      </c>
      <c r="R176" s="226">
        <f>Q176*H176</f>
        <v>2.1555108000000001</v>
      </c>
      <c r="S176" s="226">
        <v>0</v>
      </c>
      <c r="T176" s="227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28" t="s">
        <v>139</v>
      </c>
      <c r="AT176" s="228" t="s">
        <v>134</v>
      </c>
      <c r="AU176" s="228" t="s">
        <v>83</v>
      </c>
      <c r="AY176" s="16" t="s">
        <v>132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6" t="s">
        <v>81</v>
      </c>
      <c r="BK176" s="229">
        <f>ROUND(I176*H176,2)</f>
        <v>0</v>
      </c>
      <c r="BL176" s="16" t="s">
        <v>139</v>
      </c>
      <c r="BM176" s="228" t="s">
        <v>249</v>
      </c>
    </row>
    <row r="177" s="13" customFormat="1">
      <c r="A177" s="13"/>
      <c r="B177" s="230"/>
      <c r="C177" s="231"/>
      <c r="D177" s="232" t="s">
        <v>141</v>
      </c>
      <c r="E177" s="233" t="s">
        <v>1</v>
      </c>
      <c r="F177" s="234" t="s">
        <v>250</v>
      </c>
      <c r="G177" s="231"/>
      <c r="H177" s="235">
        <v>2.0760000000000001</v>
      </c>
      <c r="I177" s="236"/>
      <c r="J177" s="231"/>
      <c r="K177" s="231"/>
      <c r="L177" s="237"/>
      <c r="M177" s="238"/>
      <c r="N177" s="239"/>
      <c r="O177" s="239"/>
      <c r="P177" s="239"/>
      <c r="Q177" s="239"/>
      <c r="R177" s="239"/>
      <c r="S177" s="239"/>
      <c r="T177" s="24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1" t="s">
        <v>141</v>
      </c>
      <c r="AU177" s="241" t="s">
        <v>83</v>
      </c>
      <c r="AV177" s="13" t="s">
        <v>83</v>
      </c>
      <c r="AW177" s="13" t="s">
        <v>30</v>
      </c>
      <c r="AX177" s="13" t="s">
        <v>81</v>
      </c>
      <c r="AY177" s="241" t="s">
        <v>132</v>
      </c>
    </row>
    <row r="178" s="12" customFormat="1" ht="22.8" customHeight="1">
      <c r="A178" s="12"/>
      <c r="B178" s="201"/>
      <c r="C178" s="202"/>
      <c r="D178" s="203" t="s">
        <v>72</v>
      </c>
      <c r="E178" s="215" t="s">
        <v>147</v>
      </c>
      <c r="F178" s="215" t="s">
        <v>251</v>
      </c>
      <c r="G178" s="202"/>
      <c r="H178" s="202"/>
      <c r="I178" s="205"/>
      <c r="J178" s="216">
        <f>BK178</f>
        <v>0</v>
      </c>
      <c r="K178" s="202"/>
      <c r="L178" s="207"/>
      <c r="M178" s="208"/>
      <c r="N178" s="209"/>
      <c r="O178" s="209"/>
      <c r="P178" s="210">
        <f>SUM(P179:P185)</f>
        <v>0</v>
      </c>
      <c r="Q178" s="209"/>
      <c r="R178" s="210">
        <f>SUM(R179:R185)</f>
        <v>2.4691913999999997</v>
      </c>
      <c r="S178" s="209"/>
      <c r="T178" s="211">
        <f>SUM(T179:T185)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12" t="s">
        <v>81</v>
      </c>
      <c r="AT178" s="213" t="s">
        <v>72</v>
      </c>
      <c r="AU178" s="213" t="s">
        <v>81</v>
      </c>
      <c r="AY178" s="212" t="s">
        <v>132</v>
      </c>
      <c r="BK178" s="214">
        <f>SUM(BK179:BK185)</f>
        <v>0</v>
      </c>
    </row>
    <row r="179" s="2" customFormat="1" ht="24.15" customHeight="1">
      <c r="A179" s="37"/>
      <c r="B179" s="38"/>
      <c r="C179" s="217" t="s">
        <v>252</v>
      </c>
      <c r="D179" s="217" t="s">
        <v>134</v>
      </c>
      <c r="E179" s="218" t="s">
        <v>253</v>
      </c>
      <c r="F179" s="219" t="s">
        <v>254</v>
      </c>
      <c r="G179" s="220" t="s">
        <v>150</v>
      </c>
      <c r="H179" s="221">
        <v>0.90000000000000002</v>
      </c>
      <c r="I179" s="222"/>
      <c r="J179" s="223">
        <f>ROUND(I179*H179,2)</f>
        <v>0</v>
      </c>
      <c r="K179" s="219" t="s">
        <v>138</v>
      </c>
      <c r="L179" s="43"/>
      <c r="M179" s="224" t="s">
        <v>1</v>
      </c>
      <c r="N179" s="225" t="s">
        <v>38</v>
      </c>
      <c r="O179" s="90"/>
      <c r="P179" s="226">
        <f>O179*H179</f>
        <v>0</v>
      </c>
      <c r="Q179" s="226">
        <v>2.5018699999999998</v>
      </c>
      <c r="R179" s="226">
        <f>Q179*H179</f>
        <v>2.2516829999999999</v>
      </c>
      <c r="S179" s="226">
        <v>0</v>
      </c>
      <c r="T179" s="227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28" t="s">
        <v>139</v>
      </c>
      <c r="AT179" s="228" t="s">
        <v>134</v>
      </c>
      <c r="AU179" s="228" t="s">
        <v>83</v>
      </c>
      <c r="AY179" s="16" t="s">
        <v>132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16" t="s">
        <v>81</v>
      </c>
      <c r="BK179" s="229">
        <f>ROUND(I179*H179,2)</f>
        <v>0</v>
      </c>
      <c r="BL179" s="16" t="s">
        <v>139</v>
      </c>
      <c r="BM179" s="228" t="s">
        <v>255</v>
      </c>
    </row>
    <row r="180" s="13" customFormat="1">
      <c r="A180" s="13"/>
      <c r="B180" s="230"/>
      <c r="C180" s="231"/>
      <c r="D180" s="232" t="s">
        <v>141</v>
      </c>
      <c r="E180" s="233" t="s">
        <v>1</v>
      </c>
      <c r="F180" s="234" t="s">
        <v>256</v>
      </c>
      <c r="G180" s="231"/>
      <c r="H180" s="235">
        <v>0.90000000000000002</v>
      </c>
      <c r="I180" s="236"/>
      <c r="J180" s="231"/>
      <c r="K180" s="231"/>
      <c r="L180" s="237"/>
      <c r="M180" s="238"/>
      <c r="N180" s="239"/>
      <c r="O180" s="239"/>
      <c r="P180" s="239"/>
      <c r="Q180" s="239"/>
      <c r="R180" s="239"/>
      <c r="S180" s="239"/>
      <c r="T180" s="240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1" t="s">
        <v>141</v>
      </c>
      <c r="AU180" s="241" t="s">
        <v>83</v>
      </c>
      <c r="AV180" s="13" t="s">
        <v>83</v>
      </c>
      <c r="AW180" s="13" t="s">
        <v>30</v>
      </c>
      <c r="AX180" s="13" t="s">
        <v>81</v>
      </c>
      <c r="AY180" s="241" t="s">
        <v>132</v>
      </c>
    </row>
    <row r="181" s="2" customFormat="1" ht="24.15" customHeight="1">
      <c r="A181" s="37"/>
      <c r="B181" s="38"/>
      <c r="C181" s="217" t="s">
        <v>257</v>
      </c>
      <c r="D181" s="217" t="s">
        <v>134</v>
      </c>
      <c r="E181" s="218" t="s">
        <v>258</v>
      </c>
      <c r="F181" s="219" t="s">
        <v>259</v>
      </c>
      <c r="G181" s="220" t="s">
        <v>137</v>
      </c>
      <c r="H181" s="221">
        <v>7.2000000000000002</v>
      </c>
      <c r="I181" s="222"/>
      <c r="J181" s="223">
        <f>ROUND(I181*H181,2)</f>
        <v>0</v>
      </c>
      <c r="K181" s="219" t="s">
        <v>138</v>
      </c>
      <c r="L181" s="43"/>
      <c r="M181" s="224" t="s">
        <v>1</v>
      </c>
      <c r="N181" s="225" t="s">
        <v>38</v>
      </c>
      <c r="O181" s="90"/>
      <c r="P181" s="226">
        <f>O181*H181</f>
        <v>0</v>
      </c>
      <c r="Q181" s="226">
        <v>0.0040099999999999997</v>
      </c>
      <c r="R181" s="226">
        <f>Q181*H181</f>
        <v>0.028871999999999998</v>
      </c>
      <c r="S181" s="226">
        <v>0</v>
      </c>
      <c r="T181" s="227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28" t="s">
        <v>139</v>
      </c>
      <c r="AT181" s="228" t="s">
        <v>134</v>
      </c>
      <c r="AU181" s="228" t="s">
        <v>83</v>
      </c>
      <c r="AY181" s="16" t="s">
        <v>132</v>
      </c>
      <c r="BE181" s="229">
        <f>IF(N181="základní",J181,0)</f>
        <v>0</v>
      </c>
      <c r="BF181" s="229">
        <f>IF(N181="snížená",J181,0)</f>
        <v>0</v>
      </c>
      <c r="BG181" s="229">
        <f>IF(N181="zákl. přenesená",J181,0)</f>
        <v>0</v>
      </c>
      <c r="BH181" s="229">
        <f>IF(N181="sníž. přenesená",J181,0)</f>
        <v>0</v>
      </c>
      <c r="BI181" s="229">
        <f>IF(N181="nulová",J181,0)</f>
        <v>0</v>
      </c>
      <c r="BJ181" s="16" t="s">
        <v>81</v>
      </c>
      <c r="BK181" s="229">
        <f>ROUND(I181*H181,2)</f>
        <v>0</v>
      </c>
      <c r="BL181" s="16" t="s">
        <v>139</v>
      </c>
      <c r="BM181" s="228" t="s">
        <v>260</v>
      </c>
    </row>
    <row r="182" s="13" customFormat="1">
      <c r="A182" s="13"/>
      <c r="B182" s="230"/>
      <c r="C182" s="231"/>
      <c r="D182" s="232" t="s">
        <v>141</v>
      </c>
      <c r="E182" s="233" t="s">
        <v>1</v>
      </c>
      <c r="F182" s="234" t="s">
        <v>261</v>
      </c>
      <c r="G182" s="231"/>
      <c r="H182" s="235">
        <v>7.2000000000000002</v>
      </c>
      <c r="I182" s="236"/>
      <c r="J182" s="231"/>
      <c r="K182" s="231"/>
      <c r="L182" s="237"/>
      <c r="M182" s="238"/>
      <c r="N182" s="239"/>
      <c r="O182" s="239"/>
      <c r="P182" s="239"/>
      <c r="Q182" s="239"/>
      <c r="R182" s="239"/>
      <c r="S182" s="239"/>
      <c r="T182" s="24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1" t="s">
        <v>141</v>
      </c>
      <c r="AU182" s="241" t="s">
        <v>83</v>
      </c>
      <c r="AV182" s="13" t="s">
        <v>83</v>
      </c>
      <c r="AW182" s="13" t="s">
        <v>30</v>
      </c>
      <c r="AX182" s="13" t="s">
        <v>81</v>
      </c>
      <c r="AY182" s="241" t="s">
        <v>132</v>
      </c>
    </row>
    <row r="183" s="2" customFormat="1" ht="24.15" customHeight="1">
      <c r="A183" s="37"/>
      <c r="B183" s="38"/>
      <c r="C183" s="217" t="s">
        <v>262</v>
      </c>
      <c r="D183" s="217" t="s">
        <v>134</v>
      </c>
      <c r="E183" s="218" t="s">
        <v>263</v>
      </c>
      <c r="F183" s="219" t="s">
        <v>264</v>
      </c>
      <c r="G183" s="220" t="s">
        <v>137</v>
      </c>
      <c r="H183" s="221">
        <v>7.2000000000000002</v>
      </c>
      <c r="I183" s="222"/>
      <c r="J183" s="223">
        <f>ROUND(I183*H183,2)</f>
        <v>0</v>
      </c>
      <c r="K183" s="219" t="s">
        <v>138</v>
      </c>
      <c r="L183" s="43"/>
      <c r="M183" s="224" t="s">
        <v>1</v>
      </c>
      <c r="N183" s="225" t="s">
        <v>38</v>
      </c>
      <c r="O183" s="90"/>
      <c r="P183" s="226">
        <f>O183*H183</f>
        <v>0</v>
      </c>
      <c r="Q183" s="226">
        <v>4.0000000000000003E-05</v>
      </c>
      <c r="R183" s="226">
        <f>Q183*H183</f>
        <v>0.00028800000000000001</v>
      </c>
      <c r="S183" s="226">
        <v>0</v>
      </c>
      <c r="T183" s="227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28" t="s">
        <v>139</v>
      </c>
      <c r="AT183" s="228" t="s">
        <v>134</v>
      </c>
      <c r="AU183" s="228" t="s">
        <v>83</v>
      </c>
      <c r="AY183" s="16" t="s">
        <v>132</v>
      </c>
      <c r="BE183" s="229">
        <f>IF(N183="základní",J183,0)</f>
        <v>0</v>
      </c>
      <c r="BF183" s="229">
        <f>IF(N183="snížená",J183,0)</f>
        <v>0</v>
      </c>
      <c r="BG183" s="229">
        <f>IF(N183="zákl. přenesená",J183,0)</f>
        <v>0</v>
      </c>
      <c r="BH183" s="229">
        <f>IF(N183="sníž. přenesená",J183,0)</f>
        <v>0</v>
      </c>
      <c r="BI183" s="229">
        <f>IF(N183="nulová",J183,0)</f>
        <v>0</v>
      </c>
      <c r="BJ183" s="16" t="s">
        <v>81</v>
      </c>
      <c r="BK183" s="229">
        <f>ROUND(I183*H183,2)</f>
        <v>0</v>
      </c>
      <c r="BL183" s="16" t="s">
        <v>139</v>
      </c>
      <c r="BM183" s="228" t="s">
        <v>265</v>
      </c>
    </row>
    <row r="184" s="2" customFormat="1" ht="24.15" customHeight="1">
      <c r="A184" s="37"/>
      <c r="B184" s="38"/>
      <c r="C184" s="217" t="s">
        <v>266</v>
      </c>
      <c r="D184" s="217" t="s">
        <v>134</v>
      </c>
      <c r="E184" s="218" t="s">
        <v>267</v>
      </c>
      <c r="F184" s="219" t="s">
        <v>268</v>
      </c>
      <c r="G184" s="220" t="s">
        <v>190</v>
      </c>
      <c r="H184" s="221">
        <v>0.17999999999999999</v>
      </c>
      <c r="I184" s="222"/>
      <c r="J184" s="223">
        <f>ROUND(I184*H184,2)</f>
        <v>0</v>
      </c>
      <c r="K184" s="219" t="s">
        <v>138</v>
      </c>
      <c r="L184" s="43"/>
      <c r="M184" s="224" t="s">
        <v>1</v>
      </c>
      <c r="N184" s="225" t="s">
        <v>38</v>
      </c>
      <c r="O184" s="90"/>
      <c r="P184" s="226">
        <f>O184*H184</f>
        <v>0</v>
      </c>
      <c r="Q184" s="226">
        <v>1.0463800000000001</v>
      </c>
      <c r="R184" s="226">
        <f>Q184*H184</f>
        <v>0.1883484</v>
      </c>
      <c r="S184" s="226">
        <v>0</v>
      </c>
      <c r="T184" s="227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28" t="s">
        <v>139</v>
      </c>
      <c r="AT184" s="228" t="s">
        <v>134</v>
      </c>
      <c r="AU184" s="228" t="s">
        <v>83</v>
      </c>
      <c r="AY184" s="16" t="s">
        <v>132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6" t="s">
        <v>81</v>
      </c>
      <c r="BK184" s="229">
        <f>ROUND(I184*H184,2)</f>
        <v>0</v>
      </c>
      <c r="BL184" s="16" t="s">
        <v>139</v>
      </c>
      <c r="BM184" s="228" t="s">
        <v>269</v>
      </c>
    </row>
    <row r="185" s="13" customFormat="1">
      <c r="A185" s="13"/>
      <c r="B185" s="230"/>
      <c r="C185" s="231"/>
      <c r="D185" s="232" t="s">
        <v>141</v>
      </c>
      <c r="E185" s="233" t="s">
        <v>1</v>
      </c>
      <c r="F185" s="234" t="s">
        <v>270</v>
      </c>
      <c r="G185" s="231"/>
      <c r="H185" s="235">
        <v>0.17999999999999999</v>
      </c>
      <c r="I185" s="236"/>
      <c r="J185" s="231"/>
      <c r="K185" s="231"/>
      <c r="L185" s="237"/>
      <c r="M185" s="238"/>
      <c r="N185" s="239"/>
      <c r="O185" s="239"/>
      <c r="P185" s="239"/>
      <c r="Q185" s="239"/>
      <c r="R185" s="239"/>
      <c r="S185" s="239"/>
      <c r="T185" s="240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1" t="s">
        <v>141</v>
      </c>
      <c r="AU185" s="241" t="s">
        <v>83</v>
      </c>
      <c r="AV185" s="13" t="s">
        <v>83</v>
      </c>
      <c r="AW185" s="13" t="s">
        <v>30</v>
      </c>
      <c r="AX185" s="13" t="s">
        <v>81</v>
      </c>
      <c r="AY185" s="241" t="s">
        <v>132</v>
      </c>
    </row>
    <row r="186" s="12" customFormat="1" ht="22.8" customHeight="1">
      <c r="A186" s="12"/>
      <c r="B186" s="201"/>
      <c r="C186" s="202"/>
      <c r="D186" s="203" t="s">
        <v>72</v>
      </c>
      <c r="E186" s="215" t="s">
        <v>139</v>
      </c>
      <c r="F186" s="215" t="s">
        <v>271</v>
      </c>
      <c r="G186" s="202"/>
      <c r="H186" s="202"/>
      <c r="I186" s="205"/>
      <c r="J186" s="216">
        <f>BK186</f>
        <v>0</v>
      </c>
      <c r="K186" s="202"/>
      <c r="L186" s="207"/>
      <c r="M186" s="208"/>
      <c r="N186" s="209"/>
      <c r="O186" s="209"/>
      <c r="P186" s="210">
        <f>SUM(P187:P197)</f>
        <v>0</v>
      </c>
      <c r="Q186" s="209"/>
      <c r="R186" s="210">
        <f>SUM(R187:R197)</f>
        <v>355.39470399999993</v>
      </c>
      <c r="S186" s="209"/>
      <c r="T186" s="211">
        <f>SUM(T187:T197)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12" t="s">
        <v>81</v>
      </c>
      <c r="AT186" s="213" t="s">
        <v>72</v>
      </c>
      <c r="AU186" s="213" t="s">
        <v>81</v>
      </c>
      <c r="AY186" s="212" t="s">
        <v>132</v>
      </c>
      <c r="BK186" s="214">
        <f>SUM(BK187:BK197)</f>
        <v>0</v>
      </c>
    </row>
    <row r="187" s="2" customFormat="1" ht="37.8" customHeight="1">
      <c r="A187" s="37"/>
      <c r="B187" s="38"/>
      <c r="C187" s="217" t="s">
        <v>272</v>
      </c>
      <c r="D187" s="217" t="s">
        <v>134</v>
      </c>
      <c r="E187" s="218" t="s">
        <v>273</v>
      </c>
      <c r="F187" s="219" t="s">
        <v>274</v>
      </c>
      <c r="G187" s="220" t="s">
        <v>137</v>
      </c>
      <c r="H187" s="221">
        <v>40</v>
      </c>
      <c r="I187" s="222"/>
      <c r="J187" s="223">
        <f>ROUND(I187*H187,2)</f>
        <v>0</v>
      </c>
      <c r="K187" s="219" t="s">
        <v>138</v>
      </c>
      <c r="L187" s="43"/>
      <c r="M187" s="224" t="s">
        <v>1</v>
      </c>
      <c r="N187" s="225" t="s">
        <v>38</v>
      </c>
      <c r="O187" s="90"/>
      <c r="P187" s="226">
        <f>O187*H187</f>
        <v>0</v>
      </c>
      <c r="Q187" s="226">
        <v>0.18051</v>
      </c>
      <c r="R187" s="226">
        <f>Q187*H187</f>
        <v>7.2203999999999997</v>
      </c>
      <c r="S187" s="226">
        <v>0</v>
      </c>
      <c r="T187" s="227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28" t="s">
        <v>139</v>
      </c>
      <c r="AT187" s="228" t="s">
        <v>134</v>
      </c>
      <c r="AU187" s="228" t="s">
        <v>83</v>
      </c>
      <c r="AY187" s="16" t="s">
        <v>132</v>
      </c>
      <c r="BE187" s="229">
        <f>IF(N187="základní",J187,0)</f>
        <v>0</v>
      </c>
      <c r="BF187" s="229">
        <f>IF(N187="snížená",J187,0)</f>
        <v>0</v>
      </c>
      <c r="BG187" s="229">
        <f>IF(N187="zákl. přenesená",J187,0)</f>
        <v>0</v>
      </c>
      <c r="BH187" s="229">
        <f>IF(N187="sníž. přenesená",J187,0)</f>
        <v>0</v>
      </c>
      <c r="BI187" s="229">
        <f>IF(N187="nulová",J187,0)</f>
        <v>0</v>
      </c>
      <c r="BJ187" s="16" t="s">
        <v>81</v>
      </c>
      <c r="BK187" s="229">
        <f>ROUND(I187*H187,2)</f>
        <v>0</v>
      </c>
      <c r="BL187" s="16" t="s">
        <v>139</v>
      </c>
      <c r="BM187" s="228" t="s">
        <v>275</v>
      </c>
    </row>
    <row r="188" s="13" customFormat="1">
      <c r="A188" s="13"/>
      <c r="B188" s="230"/>
      <c r="C188" s="231"/>
      <c r="D188" s="232" t="s">
        <v>141</v>
      </c>
      <c r="E188" s="233" t="s">
        <v>1</v>
      </c>
      <c r="F188" s="234" t="s">
        <v>276</v>
      </c>
      <c r="G188" s="231"/>
      <c r="H188" s="235">
        <v>40</v>
      </c>
      <c r="I188" s="236"/>
      <c r="J188" s="231"/>
      <c r="K188" s="231"/>
      <c r="L188" s="237"/>
      <c r="M188" s="238"/>
      <c r="N188" s="239"/>
      <c r="O188" s="239"/>
      <c r="P188" s="239"/>
      <c r="Q188" s="239"/>
      <c r="R188" s="239"/>
      <c r="S188" s="239"/>
      <c r="T188" s="24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1" t="s">
        <v>141</v>
      </c>
      <c r="AU188" s="241" t="s">
        <v>83</v>
      </c>
      <c r="AV188" s="13" t="s">
        <v>83</v>
      </c>
      <c r="AW188" s="13" t="s">
        <v>30</v>
      </c>
      <c r="AX188" s="13" t="s">
        <v>81</v>
      </c>
      <c r="AY188" s="241" t="s">
        <v>132</v>
      </c>
    </row>
    <row r="189" s="2" customFormat="1" ht="24.15" customHeight="1">
      <c r="A189" s="37"/>
      <c r="B189" s="38"/>
      <c r="C189" s="217" t="s">
        <v>277</v>
      </c>
      <c r="D189" s="217" t="s">
        <v>134</v>
      </c>
      <c r="E189" s="218" t="s">
        <v>278</v>
      </c>
      <c r="F189" s="219" t="s">
        <v>279</v>
      </c>
      <c r="G189" s="220" t="s">
        <v>150</v>
      </c>
      <c r="H189" s="221">
        <v>12.800000000000001</v>
      </c>
      <c r="I189" s="222"/>
      <c r="J189" s="223">
        <f>ROUND(I189*H189,2)</f>
        <v>0</v>
      </c>
      <c r="K189" s="219" t="s">
        <v>138</v>
      </c>
      <c r="L189" s="43"/>
      <c r="M189" s="224" t="s">
        <v>1</v>
      </c>
      <c r="N189" s="225" t="s">
        <v>38</v>
      </c>
      <c r="O189" s="90"/>
      <c r="P189" s="226">
        <f>O189*H189</f>
        <v>0</v>
      </c>
      <c r="Q189" s="226">
        <v>1.7034</v>
      </c>
      <c r="R189" s="226">
        <f>Q189*H189</f>
        <v>21.803520000000002</v>
      </c>
      <c r="S189" s="226">
        <v>0</v>
      </c>
      <c r="T189" s="227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28" t="s">
        <v>139</v>
      </c>
      <c r="AT189" s="228" t="s">
        <v>134</v>
      </c>
      <c r="AU189" s="228" t="s">
        <v>83</v>
      </c>
      <c r="AY189" s="16" t="s">
        <v>132</v>
      </c>
      <c r="BE189" s="229">
        <f>IF(N189="základní",J189,0)</f>
        <v>0</v>
      </c>
      <c r="BF189" s="229">
        <f>IF(N189="snížená",J189,0)</f>
        <v>0</v>
      </c>
      <c r="BG189" s="229">
        <f>IF(N189="zákl. přenesená",J189,0)</f>
        <v>0</v>
      </c>
      <c r="BH189" s="229">
        <f>IF(N189="sníž. přenesená",J189,0)</f>
        <v>0</v>
      </c>
      <c r="BI189" s="229">
        <f>IF(N189="nulová",J189,0)</f>
        <v>0</v>
      </c>
      <c r="BJ189" s="16" t="s">
        <v>81</v>
      </c>
      <c r="BK189" s="229">
        <f>ROUND(I189*H189,2)</f>
        <v>0</v>
      </c>
      <c r="BL189" s="16" t="s">
        <v>139</v>
      </c>
      <c r="BM189" s="228" t="s">
        <v>280</v>
      </c>
    </row>
    <row r="190" s="13" customFormat="1">
      <c r="A190" s="13"/>
      <c r="B190" s="230"/>
      <c r="C190" s="231"/>
      <c r="D190" s="232" t="s">
        <v>141</v>
      </c>
      <c r="E190" s="233" t="s">
        <v>1</v>
      </c>
      <c r="F190" s="234" t="s">
        <v>281</v>
      </c>
      <c r="G190" s="231"/>
      <c r="H190" s="235">
        <v>3.2000000000000002</v>
      </c>
      <c r="I190" s="236"/>
      <c r="J190" s="231"/>
      <c r="K190" s="231"/>
      <c r="L190" s="237"/>
      <c r="M190" s="238"/>
      <c r="N190" s="239"/>
      <c r="O190" s="239"/>
      <c r="P190" s="239"/>
      <c r="Q190" s="239"/>
      <c r="R190" s="239"/>
      <c r="S190" s="239"/>
      <c r="T190" s="24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1" t="s">
        <v>141</v>
      </c>
      <c r="AU190" s="241" t="s">
        <v>83</v>
      </c>
      <c r="AV190" s="13" t="s">
        <v>83</v>
      </c>
      <c r="AW190" s="13" t="s">
        <v>30</v>
      </c>
      <c r="AX190" s="13" t="s">
        <v>73</v>
      </c>
      <c r="AY190" s="241" t="s">
        <v>132</v>
      </c>
    </row>
    <row r="191" s="13" customFormat="1">
      <c r="A191" s="13"/>
      <c r="B191" s="230"/>
      <c r="C191" s="231"/>
      <c r="D191" s="232" t="s">
        <v>141</v>
      </c>
      <c r="E191" s="233" t="s">
        <v>1</v>
      </c>
      <c r="F191" s="234" t="s">
        <v>282</v>
      </c>
      <c r="G191" s="231"/>
      <c r="H191" s="235">
        <v>9.5999999999999996</v>
      </c>
      <c r="I191" s="236"/>
      <c r="J191" s="231"/>
      <c r="K191" s="231"/>
      <c r="L191" s="237"/>
      <c r="M191" s="238"/>
      <c r="N191" s="239"/>
      <c r="O191" s="239"/>
      <c r="P191" s="239"/>
      <c r="Q191" s="239"/>
      <c r="R191" s="239"/>
      <c r="S191" s="239"/>
      <c r="T191" s="240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1" t="s">
        <v>141</v>
      </c>
      <c r="AU191" s="241" t="s">
        <v>83</v>
      </c>
      <c r="AV191" s="13" t="s">
        <v>83</v>
      </c>
      <c r="AW191" s="13" t="s">
        <v>30</v>
      </c>
      <c r="AX191" s="13" t="s">
        <v>73</v>
      </c>
      <c r="AY191" s="241" t="s">
        <v>132</v>
      </c>
    </row>
    <row r="192" s="14" customFormat="1">
      <c r="A192" s="14"/>
      <c r="B192" s="242"/>
      <c r="C192" s="243"/>
      <c r="D192" s="232" t="s">
        <v>141</v>
      </c>
      <c r="E192" s="244" t="s">
        <v>1</v>
      </c>
      <c r="F192" s="245" t="s">
        <v>157</v>
      </c>
      <c r="G192" s="243"/>
      <c r="H192" s="246">
        <v>12.800000000000001</v>
      </c>
      <c r="I192" s="247"/>
      <c r="J192" s="243"/>
      <c r="K192" s="243"/>
      <c r="L192" s="248"/>
      <c r="M192" s="249"/>
      <c r="N192" s="250"/>
      <c r="O192" s="250"/>
      <c r="P192" s="250"/>
      <c r="Q192" s="250"/>
      <c r="R192" s="250"/>
      <c r="S192" s="250"/>
      <c r="T192" s="251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2" t="s">
        <v>141</v>
      </c>
      <c r="AU192" s="252" t="s">
        <v>83</v>
      </c>
      <c r="AV192" s="14" t="s">
        <v>139</v>
      </c>
      <c r="AW192" s="14" t="s">
        <v>30</v>
      </c>
      <c r="AX192" s="14" t="s">
        <v>81</v>
      </c>
      <c r="AY192" s="252" t="s">
        <v>132</v>
      </c>
    </row>
    <row r="193" s="2" customFormat="1" ht="44.25" customHeight="1">
      <c r="A193" s="37"/>
      <c r="B193" s="38"/>
      <c r="C193" s="217" t="s">
        <v>283</v>
      </c>
      <c r="D193" s="217" t="s">
        <v>134</v>
      </c>
      <c r="E193" s="218" t="s">
        <v>284</v>
      </c>
      <c r="F193" s="219" t="s">
        <v>285</v>
      </c>
      <c r="G193" s="220" t="s">
        <v>150</v>
      </c>
      <c r="H193" s="221">
        <v>3.2000000000000002</v>
      </c>
      <c r="I193" s="222"/>
      <c r="J193" s="223">
        <f>ROUND(I193*H193,2)</f>
        <v>0</v>
      </c>
      <c r="K193" s="219" t="s">
        <v>138</v>
      </c>
      <c r="L193" s="43"/>
      <c r="M193" s="224" t="s">
        <v>1</v>
      </c>
      <c r="N193" s="225" t="s">
        <v>38</v>
      </c>
      <c r="O193" s="90"/>
      <c r="P193" s="226">
        <f>O193*H193</f>
        <v>0</v>
      </c>
      <c r="Q193" s="226">
        <v>2.5018699999999998</v>
      </c>
      <c r="R193" s="226">
        <f>Q193*H193</f>
        <v>8.0059839999999998</v>
      </c>
      <c r="S193" s="226">
        <v>0</v>
      </c>
      <c r="T193" s="227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28" t="s">
        <v>139</v>
      </c>
      <c r="AT193" s="228" t="s">
        <v>134</v>
      </c>
      <c r="AU193" s="228" t="s">
        <v>83</v>
      </c>
      <c r="AY193" s="16" t="s">
        <v>132</v>
      </c>
      <c r="BE193" s="229">
        <f>IF(N193="základní",J193,0)</f>
        <v>0</v>
      </c>
      <c r="BF193" s="229">
        <f>IF(N193="snížená",J193,0)</f>
        <v>0</v>
      </c>
      <c r="BG193" s="229">
        <f>IF(N193="zákl. přenesená",J193,0)</f>
        <v>0</v>
      </c>
      <c r="BH193" s="229">
        <f>IF(N193="sníž. přenesená",J193,0)</f>
        <v>0</v>
      </c>
      <c r="BI193" s="229">
        <f>IF(N193="nulová",J193,0)</f>
        <v>0</v>
      </c>
      <c r="BJ193" s="16" t="s">
        <v>81</v>
      </c>
      <c r="BK193" s="229">
        <f>ROUND(I193*H193,2)</f>
        <v>0</v>
      </c>
      <c r="BL193" s="16" t="s">
        <v>139</v>
      </c>
      <c r="BM193" s="228" t="s">
        <v>286</v>
      </c>
    </row>
    <row r="194" s="13" customFormat="1">
      <c r="A194" s="13"/>
      <c r="B194" s="230"/>
      <c r="C194" s="231"/>
      <c r="D194" s="232" t="s">
        <v>141</v>
      </c>
      <c r="E194" s="233" t="s">
        <v>1</v>
      </c>
      <c r="F194" s="234" t="s">
        <v>287</v>
      </c>
      <c r="G194" s="231"/>
      <c r="H194" s="235">
        <v>3.2000000000000002</v>
      </c>
      <c r="I194" s="236"/>
      <c r="J194" s="231"/>
      <c r="K194" s="231"/>
      <c r="L194" s="237"/>
      <c r="M194" s="238"/>
      <c r="N194" s="239"/>
      <c r="O194" s="239"/>
      <c r="P194" s="239"/>
      <c r="Q194" s="239"/>
      <c r="R194" s="239"/>
      <c r="S194" s="239"/>
      <c r="T194" s="240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1" t="s">
        <v>141</v>
      </c>
      <c r="AU194" s="241" t="s">
        <v>83</v>
      </c>
      <c r="AV194" s="13" t="s">
        <v>83</v>
      </c>
      <c r="AW194" s="13" t="s">
        <v>30</v>
      </c>
      <c r="AX194" s="13" t="s">
        <v>81</v>
      </c>
      <c r="AY194" s="241" t="s">
        <v>132</v>
      </c>
    </row>
    <row r="195" s="2" customFormat="1" ht="37.8" customHeight="1">
      <c r="A195" s="37"/>
      <c r="B195" s="38"/>
      <c r="C195" s="217" t="s">
        <v>288</v>
      </c>
      <c r="D195" s="217" t="s">
        <v>134</v>
      </c>
      <c r="E195" s="218" t="s">
        <v>289</v>
      </c>
      <c r="F195" s="219" t="s">
        <v>290</v>
      </c>
      <c r="G195" s="220" t="s">
        <v>150</v>
      </c>
      <c r="H195" s="221">
        <v>129.59999999999999</v>
      </c>
      <c r="I195" s="222"/>
      <c r="J195" s="223">
        <f>ROUND(I195*H195,2)</f>
        <v>0</v>
      </c>
      <c r="K195" s="219" t="s">
        <v>138</v>
      </c>
      <c r="L195" s="43"/>
      <c r="M195" s="224" t="s">
        <v>1</v>
      </c>
      <c r="N195" s="225" t="s">
        <v>38</v>
      </c>
      <c r="O195" s="90"/>
      <c r="P195" s="226">
        <f>O195*H195</f>
        <v>0</v>
      </c>
      <c r="Q195" s="226">
        <v>2.2050000000000001</v>
      </c>
      <c r="R195" s="226">
        <f>Q195*H195</f>
        <v>285.76799999999997</v>
      </c>
      <c r="S195" s="226">
        <v>0</v>
      </c>
      <c r="T195" s="227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28" t="s">
        <v>139</v>
      </c>
      <c r="AT195" s="228" t="s">
        <v>134</v>
      </c>
      <c r="AU195" s="228" t="s">
        <v>83</v>
      </c>
      <c r="AY195" s="16" t="s">
        <v>132</v>
      </c>
      <c r="BE195" s="229">
        <f>IF(N195="základní",J195,0)</f>
        <v>0</v>
      </c>
      <c r="BF195" s="229">
        <f>IF(N195="snížená",J195,0)</f>
        <v>0</v>
      </c>
      <c r="BG195" s="229">
        <f>IF(N195="zákl. přenesená",J195,0)</f>
        <v>0</v>
      </c>
      <c r="BH195" s="229">
        <f>IF(N195="sníž. přenesená",J195,0)</f>
        <v>0</v>
      </c>
      <c r="BI195" s="229">
        <f>IF(N195="nulová",J195,0)</f>
        <v>0</v>
      </c>
      <c r="BJ195" s="16" t="s">
        <v>81</v>
      </c>
      <c r="BK195" s="229">
        <f>ROUND(I195*H195,2)</f>
        <v>0</v>
      </c>
      <c r="BL195" s="16" t="s">
        <v>139</v>
      </c>
      <c r="BM195" s="228" t="s">
        <v>291</v>
      </c>
    </row>
    <row r="196" s="13" customFormat="1">
      <c r="A196" s="13"/>
      <c r="B196" s="230"/>
      <c r="C196" s="231"/>
      <c r="D196" s="232" t="s">
        <v>141</v>
      </c>
      <c r="E196" s="233" t="s">
        <v>1</v>
      </c>
      <c r="F196" s="234" t="s">
        <v>292</v>
      </c>
      <c r="G196" s="231"/>
      <c r="H196" s="235">
        <v>129.59999999999999</v>
      </c>
      <c r="I196" s="236"/>
      <c r="J196" s="231"/>
      <c r="K196" s="231"/>
      <c r="L196" s="237"/>
      <c r="M196" s="238"/>
      <c r="N196" s="239"/>
      <c r="O196" s="239"/>
      <c r="P196" s="239"/>
      <c r="Q196" s="239"/>
      <c r="R196" s="239"/>
      <c r="S196" s="239"/>
      <c r="T196" s="240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1" t="s">
        <v>141</v>
      </c>
      <c r="AU196" s="241" t="s">
        <v>83</v>
      </c>
      <c r="AV196" s="13" t="s">
        <v>83</v>
      </c>
      <c r="AW196" s="13" t="s">
        <v>30</v>
      </c>
      <c r="AX196" s="13" t="s">
        <v>81</v>
      </c>
      <c r="AY196" s="241" t="s">
        <v>132</v>
      </c>
    </row>
    <row r="197" s="2" customFormat="1" ht="55.5" customHeight="1">
      <c r="A197" s="37"/>
      <c r="B197" s="38"/>
      <c r="C197" s="217" t="s">
        <v>293</v>
      </c>
      <c r="D197" s="217" t="s">
        <v>134</v>
      </c>
      <c r="E197" s="218" t="s">
        <v>294</v>
      </c>
      <c r="F197" s="219" t="s">
        <v>295</v>
      </c>
      <c r="G197" s="220" t="s">
        <v>137</v>
      </c>
      <c r="H197" s="221">
        <v>40</v>
      </c>
      <c r="I197" s="222"/>
      <c r="J197" s="223">
        <f>ROUND(I197*H197,2)</f>
        <v>0</v>
      </c>
      <c r="K197" s="219" t="s">
        <v>138</v>
      </c>
      <c r="L197" s="43"/>
      <c r="M197" s="224" t="s">
        <v>1</v>
      </c>
      <c r="N197" s="225" t="s">
        <v>38</v>
      </c>
      <c r="O197" s="90"/>
      <c r="P197" s="226">
        <f>O197*H197</f>
        <v>0</v>
      </c>
      <c r="Q197" s="226">
        <v>0.81491999999999998</v>
      </c>
      <c r="R197" s="226">
        <f>Q197*H197</f>
        <v>32.596800000000002</v>
      </c>
      <c r="S197" s="226">
        <v>0</v>
      </c>
      <c r="T197" s="227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28" t="s">
        <v>139</v>
      </c>
      <c r="AT197" s="228" t="s">
        <v>134</v>
      </c>
      <c r="AU197" s="228" t="s">
        <v>83</v>
      </c>
      <c r="AY197" s="16" t="s">
        <v>132</v>
      </c>
      <c r="BE197" s="229">
        <f>IF(N197="základní",J197,0)</f>
        <v>0</v>
      </c>
      <c r="BF197" s="229">
        <f>IF(N197="snížená",J197,0)</f>
        <v>0</v>
      </c>
      <c r="BG197" s="229">
        <f>IF(N197="zákl. přenesená",J197,0)</f>
        <v>0</v>
      </c>
      <c r="BH197" s="229">
        <f>IF(N197="sníž. přenesená",J197,0)</f>
        <v>0</v>
      </c>
      <c r="BI197" s="229">
        <f>IF(N197="nulová",J197,0)</f>
        <v>0</v>
      </c>
      <c r="BJ197" s="16" t="s">
        <v>81</v>
      </c>
      <c r="BK197" s="229">
        <f>ROUND(I197*H197,2)</f>
        <v>0</v>
      </c>
      <c r="BL197" s="16" t="s">
        <v>139</v>
      </c>
      <c r="BM197" s="228" t="s">
        <v>296</v>
      </c>
    </row>
    <row r="198" s="12" customFormat="1" ht="22.8" customHeight="1">
      <c r="A198" s="12"/>
      <c r="B198" s="201"/>
      <c r="C198" s="202"/>
      <c r="D198" s="203" t="s">
        <v>72</v>
      </c>
      <c r="E198" s="215" t="s">
        <v>162</v>
      </c>
      <c r="F198" s="215" t="s">
        <v>297</v>
      </c>
      <c r="G198" s="202"/>
      <c r="H198" s="202"/>
      <c r="I198" s="205"/>
      <c r="J198" s="216">
        <f>BK198</f>
        <v>0</v>
      </c>
      <c r="K198" s="202"/>
      <c r="L198" s="207"/>
      <c r="M198" s="208"/>
      <c r="N198" s="209"/>
      <c r="O198" s="209"/>
      <c r="P198" s="210">
        <f>SUM(P199:P218)</f>
        <v>0</v>
      </c>
      <c r="Q198" s="209"/>
      <c r="R198" s="210">
        <f>SUM(R199:R218)</f>
        <v>2809.26566</v>
      </c>
      <c r="S198" s="209"/>
      <c r="T198" s="211">
        <f>SUM(T199:T218)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12" t="s">
        <v>81</v>
      </c>
      <c r="AT198" s="213" t="s">
        <v>72</v>
      </c>
      <c r="AU198" s="213" t="s">
        <v>81</v>
      </c>
      <c r="AY198" s="212" t="s">
        <v>132</v>
      </c>
      <c r="BK198" s="214">
        <f>SUM(BK199:BK218)</f>
        <v>0</v>
      </c>
    </row>
    <row r="199" s="2" customFormat="1" ht="33" customHeight="1">
      <c r="A199" s="37"/>
      <c r="B199" s="38"/>
      <c r="C199" s="217" t="s">
        <v>298</v>
      </c>
      <c r="D199" s="217" t="s">
        <v>134</v>
      </c>
      <c r="E199" s="218" t="s">
        <v>299</v>
      </c>
      <c r="F199" s="219" t="s">
        <v>300</v>
      </c>
      <c r="G199" s="220" t="s">
        <v>137</v>
      </c>
      <c r="H199" s="221">
        <v>4864.3999999999996</v>
      </c>
      <c r="I199" s="222"/>
      <c r="J199" s="223">
        <f>ROUND(I199*H199,2)</f>
        <v>0</v>
      </c>
      <c r="K199" s="219" t="s">
        <v>138</v>
      </c>
      <c r="L199" s="43"/>
      <c r="M199" s="224" t="s">
        <v>1</v>
      </c>
      <c r="N199" s="225" t="s">
        <v>38</v>
      </c>
      <c r="O199" s="90"/>
      <c r="P199" s="226">
        <f>O199*H199</f>
        <v>0</v>
      </c>
      <c r="Q199" s="226">
        <v>0.34499999999999997</v>
      </c>
      <c r="R199" s="226">
        <f>Q199*H199</f>
        <v>1678.2179999999999</v>
      </c>
      <c r="S199" s="226">
        <v>0</v>
      </c>
      <c r="T199" s="227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28" t="s">
        <v>139</v>
      </c>
      <c r="AT199" s="228" t="s">
        <v>134</v>
      </c>
      <c r="AU199" s="228" t="s">
        <v>83</v>
      </c>
      <c r="AY199" s="16" t="s">
        <v>132</v>
      </c>
      <c r="BE199" s="229">
        <f>IF(N199="základní",J199,0)</f>
        <v>0</v>
      </c>
      <c r="BF199" s="229">
        <f>IF(N199="snížená",J199,0)</f>
        <v>0</v>
      </c>
      <c r="BG199" s="229">
        <f>IF(N199="zákl. přenesená",J199,0)</f>
        <v>0</v>
      </c>
      <c r="BH199" s="229">
        <f>IF(N199="sníž. přenesená",J199,0)</f>
        <v>0</v>
      </c>
      <c r="BI199" s="229">
        <f>IF(N199="nulová",J199,0)</f>
        <v>0</v>
      </c>
      <c r="BJ199" s="16" t="s">
        <v>81</v>
      </c>
      <c r="BK199" s="229">
        <f>ROUND(I199*H199,2)</f>
        <v>0</v>
      </c>
      <c r="BL199" s="16" t="s">
        <v>139</v>
      </c>
      <c r="BM199" s="228" t="s">
        <v>301</v>
      </c>
    </row>
    <row r="200" s="13" customFormat="1">
      <c r="A200" s="13"/>
      <c r="B200" s="230"/>
      <c r="C200" s="231"/>
      <c r="D200" s="232" t="s">
        <v>141</v>
      </c>
      <c r="E200" s="233" t="s">
        <v>1</v>
      </c>
      <c r="F200" s="234" t="s">
        <v>302</v>
      </c>
      <c r="G200" s="231"/>
      <c r="H200" s="235">
        <v>4244</v>
      </c>
      <c r="I200" s="236"/>
      <c r="J200" s="231"/>
      <c r="K200" s="231"/>
      <c r="L200" s="237"/>
      <c r="M200" s="238"/>
      <c r="N200" s="239"/>
      <c r="O200" s="239"/>
      <c r="P200" s="239"/>
      <c r="Q200" s="239"/>
      <c r="R200" s="239"/>
      <c r="S200" s="239"/>
      <c r="T200" s="240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1" t="s">
        <v>141</v>
      </c>
      <c r="AU200" s="241" t="s">
        <v>83</v>
      </c>
      <c r="AV200" s="13" t="s">
        <v>83</v>
      </c>
      <c r="AW200" s="13" t="s">
        <v>30</v>
      </c>
      <c r="AX200" s="13" t="s">
        <v>73</v>
      </c>
      <c r="AY200" s="241" t="s">
        <v>132</v>
      </c>
    </row>
    <row r="201" s="13" customFormat="1">
      <c r="A201" s="13"/>
      <c r="B201" s="230"/>
      <c r="C201" s="231"/>
      <c r="D201" s="232" t="s">
        <v>141</v>
      </c>
      <c r="E201" s="233" t="s">
        <v>1</v>
      </c>
      <c r="F201" s="234" t="s">
        <v>303</v>
      </c>
      <c r="G201" s="231"/>
      <c r="H201" s="235">
        <v>620.39999999999998</v>
      </c>
      <c r="I201" s="236"/>
      <c r="J201" s="231"/>
      <c r="K201" s="231"/>
      <c r="L201" s="237"/>
      <c r="M201" s="238"/>
      <c r="N201" s="239"/>
      <c r="O201" s="239"/>
      <c r="P201" s="239"/>
      <c r="Q201" s="239"/>
      <c r="R201" s="239"/>
      <c r="S201" s="239"/>
      <c r="T201" s="240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1" t="s">
        <v>141</v>
      </c>
      <c r="AU201" s="241" t="s">
        <v>83</v>
      </c>
      <c r="AV201" s="13" t="s">
        <v>83</v>
      </c>
      <c r="AW201" s="13" t="s">
        <v>30</v>
      </c>
      <c r="AX201" s="13" t="s">
        <v>73</v>
      </c>
      <c r="AY201" s="241" t="s">
        <v>132</v>
      </c>
    </row>
    <row r="202" s="14" customFormat="1">
      <c r="A202" s="14"/>
      <c r="B202" s="242"/>
      <c r="C202" s="243"/>
      <c r="D202" s="232" t="s">
        <v>141</v>
      </c>
      <c r="E202" s="244" t="s">
        <v>1</v>
      </c>
      <c r="F202" s="245" t="s">
        <v>157</v>
      </c>
      <c r="G202" s="243"/>
      <c r="H202" s="246">
        <v>4864.3999999999996</v>
      </c>
      <c r="I202" s="247"/>
      <c r="J202" s="243"/>
      <c r="K202" s="243"/>
      <c r="L202" s="248"/>
      <c r="M202" s="249"/>
      <c r="N202" s="250"/>
      <c r="O202" s="250"/>
      <c r="P202" s="250"/>
      <c r="Q202" s="250"/>
      <c r="R202" s="250"/>
      <c r="S202" s="250"/>
      <c r="T202" s="251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2" t="s">
        <v>141</v>
      </c>
      <c r="AU202" s="252" t="s">
        <v>83</v>
      </c>
      <c r="AV202" s="14" t="s">
        <v>139</v>
      </c>
      <c r="AW202" s="14" t="s">
        <v>30</v>
      </c>
      <c r="AX202" s="14" t="s">
        <v>81</v>
      </c>
      <c r="AY202" s="252" t="s">
        <v>132</v>
      </c>
    </row>
    <row r="203" s="2" customFormat="1" ht="55.5" customHeight="1">
      <c r="A203" s="37"/>
      <c r="B203" s="38"/>
      <c r="C203" s="217" t="s">
        <v>304</v>
      </c>
      <c r="D203" s="217" t="s">
        <v>134</v>
      </c>
      <c r="E203" s="218" t="s">
        <v>305</v>
      </c>
      <c r="F203" s="219" t="s">
        <v>306</v>
      </c>
      <c r="G203" s="220" t="s">
        <v>137</v>
      </c>
      <c r="H203" s="221">
        <v>2122</v>
      </c>
      <c r="I203" s="222"/>
      <c r="J203" s="223">
        <f>ROUND(I203*H203,2)</f>
        <v>0</v>
      </c>
      <c r="K203" s="219" t="s">
        <v>1</v>
      </c>
      <c r="L203" s="43"/>
      <c r="M203" s="224" t="s">
        <v>1</v>
      </c>
      <c r="N203" s="225" t="s">
        <v>38</v>
      </c>
      <c r="O203" s="90"/>
      <c r="P203" s="226">
        <f>O203*H203</f>
        <v>0</v>
      </c>
      <c r="Q203" s="226">
        <v>0.23737</v>
      </c>
      <c r="R203" s="226">
        <f>Q203*H203</f>
        <v>503.69914</v>
      </c>
      <c r="S203" s="226">
        <v>0</v>
      </c>
      <c r="T203" s="227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28" t="s">
        <v>139</v>
      </c>
      <c r="AT203" s="228" t="s">
        <v>134</v>
      </c>
      <c r="AU203" s="228" t="s">
        <v>83</v>
      </c>
      <c r="AY203" s="16" t="s">
        <v>132</v>
      </c>
      <c r="BE203" s="229">
        <f>IF(N203="základní",J203,0)</f>
        <v>0</v>
      </c>
      <c r="BF203" s="229">
        <f>IF(N203="snížená",J203,0)</f>
        <v>0</v>
      </c>
      <c r="BG203" s="229">
        <f>IF(N203="zákl. přenesená",J203,0)</f>
        <v>0</v>
      </c>
      <c r="BH203" s="229">
        <f>IF(N203="sníž. přenesená",J203,0)</f>
        <v>0</v>
      </c>
      <c r="BI203" s="229">
        <f>IF(N203="nulová",J203,0)</f>
        <v>0</v>
      </c>
      <c r="BJ203" s="16" t="s">
        <v>81</v>
      </c>
      <c r="BK203" s="229">
        <f>ROUND(I203*H203,2)</f>
        <v>0</v>
      </c>
      <c r="BL203" s="16" t="s">
        <v>139</v>
      </c>
      <c r="BM203" s="228" t="s">
        <v>307</v>
      </c>
    </row>
    <row r="204" s="13" customFormat="1">
      <c r="A204" s="13"/>
      <c r="B204" s="230"/>
      <c r="C204" s="231"/>
      <c r="D204" s="232" t="s">
        <v>141</v>
      </c>
      <c r="E204" s="233" t="s">
        <v>1</v>
      </c>
      <c r="F204" s="234" t="s">
        <v>308</v>
      </c>
      <c r="G204" s="231"/>
      <c r="H204" s="235">
        <v>2122</v>
      </c>
      <c r="I204" s="236"/>
      <c r="J204" s="231"/>
      <c r="K204" s="231"/>
      <c r="L204" s="237"/>
      <c r="M204" s="238"/>
      <c r="N204" s="239"/>
      <c r="O204" s="239"/>
      <c r="P204" s="239"/>
      <c r="Q204" s="239"/>
      <c r="R204" s="239"/>
      <c r="S204" s="239"/>
      <c r="T204" s="240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1" t="s">
        <v>141</v>
      </c>
      <c r="AU204" s="241" t="s">
        <v>83</v>
      </c>
      <c r="AV204" s="13" t="s">
        <v>83</v>
      </c>
      <c r="AW204" s="13" t="s">
        <v>30</v>
      </c>
      <c r="AX204" s="13" t="s">
        <v>81</v>
      </c>
      <c r="AY204" s="241" t="s">
        <v>132</v>
      </c>
    </row>
    <row r="205" s="2" customFormat="1" ht="24.15" customHeight="1">
      <c r="A205" s="37"/>
      <c r="B205" s="38"/>
      <c r="C205" s="217" t="s">
        <v>309</v>
      </c>
      <c r="D205" s="217" t="s">
        <v>134</v>
      </c>
      <c r="E205" s="218" t="s">
        <v>310</v>
      </c>
      <c r="F205" s="219" t="s">
        <v>311</v>
      </c>
      <c r="G205" s="220" t="s">
        <v>137</v>
      </c>
      <c r="H205" s="221">
        <v>4384</v>
      </c>
      <c r="I205" s="222"/>
      <c r="J205" s="223">
        <f>ROUND(I205*H205,2)</f>
        <v>0</v>
      </c>
      <c r="K205" s="219" t="s">
        <v>138</v>
      </c>
      <c r="L205" s="43"/>
      <c r="M205" s="224" t="s">
        <v>1</v>
      </c>
      <c r="N205" s="225" t="s">
        <v>38</v>
      </c>
      <c r="O205" s="90"/>
      <c r="P205" s="226">
        <f>O205*H205</f>
        <v>0</v>
      </c>
      <c r="Q205" s="226">
        <v>0.00031</v>
      </c>
      <c r="R205" s="226">
        <f>Q205*H205</f>
        <v>1.35904</v>
      </c>
      <c r="S205" s="226">
        <v>0</v>
      </c>
      <c r="T205" s="227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28" t="s">
        <v>139</v>
      </c>
      <c r="AT205" s="228" t="s">
        <v>134</v>
      </c>
      <c r="AU205" s="228" t="s">
        <v>83</v>
      </c>
      <c r="AY205" s="16" t="s">
        <v>132</v>
      </c>
      <c r="BE205" s="229">
        <f>IF(N205="základní",J205,0)</f>
        <v>0</v>
      </c>
      <c r="BF205" s="229">
        <f>IF(N205="snížená",J205,0)</f>
        <v>0</v>
      </c>
      <c r="BG205" s="229">
        <f>IF(N205="zákl. přenesená",J205,0)</f>
        <v>0</v>
      </c>
      <c r="BH205" s="229">
        <f>IF(N205="sníž. přenesená",J205,0)</f>
        <v>0</v>
      </c>
      <c r="BI205" s="229">
        <f>IF(N205="nulová",J205,0)</f>
        <v>0</v>
      </c>
      <c r="BJ205" s="16" t="s">
        <v>81</v>
      </c>
      <c r="BK205" s="229">
        <f>ROUND(I205*H205,2)</f>
        <v>0</v>
      </c>
      <c r="BL205" s="16" t="s">
        <v>139</v>
      </c>
      <c r="BM205" s="228" t="s">
        <v>312</v>
      </c>
    </row>
    <row r="206" s="13" customFormat="1">
      <c r="A206" s="13"/>
      <c r="B206" s="230"/>
      <c r="C206" s="231"/>
      <c r="D206" s="232" t="s">
        <v>141</v>
      </c>
      <c r="E206" s="233" t="s">
        <v>1</v>
      </c>
      <c r="F206" s="234" t="s">
        <v>302</v>
      </c>
      <c r="G206" s="231"/>
      <c r="H206" s="235">
        <v>4244</v>
      </c>
      <c r="I206" s="236"/>
      <c r="J206" s="231"/>
      <c r="K206" s="231"/>
      <c r="L206" s="237"/>
      <c r="M206" s="238"/>
      <c r="N206" s="239"/>
      <c r="O206" s="239"/>
      <c r="P206" s="239"/>
      <c r="Q206" s="239"/>
      <c r="R206" s="239"/>
      <c r="S206" s="239"/>
      <c r="T206" s="240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1" t="s">
        <v>141</v>
      </c>
      <c r="AU206" s="241" t="s">
        <v>83</v>
      </c>
      <c r="AV206" s="13" t="s">
        <v>83</v>
      </c>
      <c r="AW206" s="13" t="s">
        <v>30</v>
      </c>
      <c r="AX206" s="13" t="s">
        <v>73</v>
      </c>
      <c r="AY206" s="241" t="s">
        <v>132</v>
      </c>
    </row>
    <row r="207" s="13" customFormat="1">
      <c r="A207" s="13"/>
      <c r="B207" s="230"/>
      <c r="C207" s="231"/>
      <c r="D207" s="232" t="s">
        <v>141</v>
      </c>
      <c r="E207" s="233" t="s">
        <v>1</v>
      </c>
      <c r="F207" s="234" t="s">
        <v>313</v>
      </c>
      <c r="G207" s="231"/>
      <c r="H207" s="235">
        <v>140</v>
      </c>
      <c r="I207" s="236"/>
      <c r="J207" s="231"/>
      <c r="K207" s="231"/>
      <c r="L207" s="237"/>
      <c r="M207" s="238"/>
      <c r="N207" s="239"/>
      <c r="O207" s="239"/>
      <c r="P207" s="239"/>
      <c r="Q207" s="239"/>
      <c r="R207" s="239"/>
      <c r="S207" s="239"/>
      <c r="T207" s="240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1" t="s">
        <v>141</v>
      </c>
      <c r="AU207" s="241" t="s">
        <v>83</v>
      </c>
      <c r="AV207" s="13" t="s">
        <v>83</v>
      </c>
      <c r="AW207" s="13" t="s">
        <v>30</v>
      </c>
      <c r="AX207" s="13" t="s">
        <v>73</v>
      </c>
      <c r="AY207" s="241" t="s">
        <v>132</v>
      </c>
    </row>
    <row r="208" s="14" customFormat="1">
      <c r="A208" s="14"/>
      <c r="B208" s="242"/>
      <c r="C208" s="243"/>
      <c r="D208" s="232" t="s">
        <v>141</v>
      </c>
      <c r="E208" s="244" t="s">
        <v>1</v>
      </c>
      <c r="F208" s="245" t="s">
        <v>157</v>
      </c>
      <c r="G208" s="243"/>
      <c r="H208" s="246">
        <v>4384</v>
      </c>
      <c r="I208" s="247"/>
      <c r="J208" s="243"/>
      <c r="K208" s="243"/>
      <c r="L208" s="248"/>
      <c r="M208" s="249"/>
      <c r="N208" s="250"/>
      <c r="O208" s="250"/>
      <c r="P208" s="250"/>
      <c r="Q208" s="250"/>
      <c r="R208" s="250"/>
      <c r="S208" s="250"/>
      <c r="T208" s="251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2" t="s">
        <v>141</v>
      </c>
      <c r="AU208" s="252" t="s">
        <v>83</v>
      </c>
      <c r="AV208" s="14" t="s">
        <v>139</v>
      </c>
      <c r="AW208" s="14" t="s">
        <v>30</v>
      </c>
      <c r="AX208" s="14" t="s">
        <v>81</v>
      </c>
      <c r="AY208" s="252" t="s">
        <v>132</v>
      </c>
    </row>
    <row r="209" s="2" customFormat="1" ht="24.15" customHeight="1">
      <c r="A209" s="37"/>
      <c r="B209" s="38"/>
      <c r="C209" s="217" t="s">
        <v>314</v>
      </c>
      <c r="D209" s="217" t="s">
        <v>134</v>
      </c>
      <c r="E209" s="218" t="s">
        <v>315</v>
      </c>
      <c r="F209" s="219" t="s">
        <v>316</v>
      </c>
      <c r="G209" s="220" t="s">
        <v>137</v>
      </c>
      <c r="H209" s="221">
        <v>2122</v>
      </c>
      <c r="I209" s="222"/>
      <c r="J209" s="223">
        <f>ROUND(I209*H209,2)</f>
        <v>0</v>
      </c>
      <c r="K209" s="219" t="s">
        <v>1</v>
      </c>
      <c r="L209" s="43"/>
      <c r="M209" s="224" t="s">
        <v>1</v>
      </c>
      <c r="N209" s="225" t="s">
        <v>38</v>
      </c>
      <c r="O209" s="90"/>
      <c r="P209" s="226">
        <f>O209*H209</f>
        <v>0</v>
      </c>
      <c r="Q209" s="226">
        <v>0.00034000000000000002</v>
      </c>
      <c r="R209" s="226">
        <f>Q209*H209</f>
        <v>0.72148000000000001</v>
      </c>
      <c r="S209" s="226">
        <v>0</v>
      </c>
      <c r="T209" s="227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28" t="s">
        <v>139</v>
      </c>
      <c r="AT209" s="228" t="s">
        <v>134</v>
      </c>
      <c r="AU209" s="228" t="s">
        <v>83</v>
      </c>
      <c r="AY209" s="16" t="s">
        <v>132</v>
      </c>
      <c r="BE209" s="229">
        <f>IF(N209="základní",J209,0)</f>
        <v>0</v>
      </c>
      <c r="BF209" s="229">
        <f>IF(N209="snížená",J209,0)</f>
        <v>0</v>
      </c>
      <c r="BG209" s="229">
        <f>IF(N209="zákl. přenesená",J209,0)</f>
        <v>0</v>
      </c>
      <c r="BH209" s="229">
        <f>IF(N209="sníž. přenesená",J209,0)</f>
        <v>0</v>
      </c>
      <c r="BI209" s="229">
        <f>IF(N209="nulová",J209,0)</f>
        <v>0</v>
      </c>
      <c r="BJ209" s="16" t="s">
        <v>81</v>
      </c>
      <c r="BK209" s="229">
        <f>ROUND(I209*H209,2)</f>
        <v>0</v>
      </c>
      <c r="BL209" s="16" t="s">
        <v>139</v>
      </c>
      <c r="BM209" s="228" t="s">
        <v>317</v>
      </c>
    </row>
    <row r="210" s="13" customFormat="1">
      <c r="A210" s="13"/>
      <c r="B210" s="230"/>
      <c r="C210" s="231"/>
      <c r="D210" s="232" t="s">
        <v>141</v>
      </c>
      <c r="E210" s="233" t="s">
        <v>1</v>
      </c>
      <c r="F210" s="234" t="s">
        <v>308</v>
      </c>
      <c r="G210" s="231"/>
      <c r="H210" s="235">
        <v>2122</v>
      </c>
      <c r="I210" s="236"/>
      <c r="J210" s="231"/>
      <c r="K210" s="231"/>
      <c r="L210" s="237"/>
      <c r="M210" s="238"/>
      <c r="N210" s="239"/>
      <c r="O210" s="239"/>
      <c r="P210" s="239"/>
      <c r="Q210" s="239"/>
      <c r="R210" s="239"/>
      <c r="S210" s="239"/>
      <c r="T210" s="240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1" t="s">
        <v>141</v>
      </c>
      <c r="AU210" s="241" t="s">
        <v>83</v>
      </c>
      <c r="AV210" s="13" t="s">
        <v>83</v>
      </c>
      <c r="AW210" s="13" t="s">
        <v>30</v>
      </c>
      <c r="AX210" s="13" t="s">
        <v>81</v>
      </c>
      <c r="AY210" s="241" t="s">
        <v>132</v>
      </c>
    </row>
    <row r="211" s="2" customFormat="1" ht="44.25" customHeight="1">
      <c r="A211" s="37"/>
      <c r="B211" s="38"/>
      <c r="C211" s="217" t="s">
        <v>318</v>
      </c>
      <c r="D211" s="217" t="s">
        <v>134</v>
      </c>
      <c r="E211" s="218" t="s">
        <v>319</v>
      </c>
      <c r="F211" s="219" t="s">
        <v>320</v>
      </c>
      <c r="G211" s="220" t="s">
        <v>137</v>
      </c>
      <c r="H211" s="221">
        <v>2192</v>
      </c>
      <c r="I211" s="222"/>
      <c r="J211" s="223">
        <f>ROUND(I211*H211,2)</f>
        <v>0</v>
      </c>
      <c r="K211" s="219" t="s">
        <v>138</v>
      </c>
      <c r="L211" s="43"/>
      <c r="M211" s="224" t="s">
        <v>1</v>
      </c>
      <c r="N211" s="225" t="s">
        <v>38</v>
      </c>
      <c r="O211" s="90"/>
      <c r="P211" s="226">
        <f>O211*H211</f>
        <v>0</v>
      </c>
      <c r="Q211" s="226">
        <v>0.10373</v>
      </c>
      <c r="R211" s="226">
        <f>Q211*H211</f>
        <v>227.37616</v>
      </c>
      <c r="S211" s="226">
        <v>0</v>
      </c>
      <c r="T211" s="227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28" t="s">
        <v>139</v>
      </c>
      <c r="AT211" s="228" t="s">
        <v>134</v>
      </c>
      <c r="AU211" s="228" t="s">
        <v>83</v>
      </c>
      <c r="AY211" s="16" t="s">
        <v>132</v>
      </c>
      <c r="BE211" s="229">
        <f>IF(N211="základní",J211,0)</f>
        <v>0</v>
      </c>
      <c r="BF211" s="229">
        <f>IF(N211="snížená",J211,0)</f>
        <v>0</v>
      </c>
      <c r="BG211" s="229">
        <f>IF(N211="zákl. přenesená",J211,0)</f>
        <v>0</v>
      </c>
      <c r="BH211" s="229">
        <f>IF(N211="sníž. přenesená",J211,0)</f>
        <v>0</v>
      </c>
      <c r="BI211" s="229">
        <f>IF(N211="nulová",J211,0)</f>
        <v>0</v>
      </c>
      <c r="BJ211" s="16" t="s">
        <v>81</v>
      </c>
      <c r="BK211" s="229">
        <f>ROUND(I211*H211,2)</f>
        <v>0</v>
      </c>
      <c r="BL211" s="16" t="s">
        <v>139</v>
      </c>
      <c r="BM211" s="228" t="s">
        <v>321</v>
      </c>
    </row>
    <row r="212" s="13" customFormat="1">
      <c r="A212" s="13"/>
      <c r="B212" s="230"/>
      <c r="C212" s="231"/>
      <c r="D212" s="232" t="s">
        <v>141</v>
      </c>
      <c r="E212" s="233" t="s">
        <v>1</v>
      </c>
      <c r="F212" s="234" t="s">
        <v>308</v>
      </c>
      <c r="G212" s="231"/>
      <c r="H212" s="235">
        <v>2122</v>
      </c>
      <c r="I212" s="236"/>
      <c r="J212" s="231"/>
      <c r="K212" s="231"/>
      <c r="L212" s="237"/>
      <c r="M212" s="238"/>
      <c r="N212" s="239"/>
      <c r="O212" s="239"/>
      <c r="P212" s="239"/>
      <c r="Q212" s="239"/>
      <c r="R212" s="239"/>
      <c r="S212" s="239"/>
      <c r="T212" s="240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1" t="s">
        <v>141</v>
      </c>
      <c r="AU212" s="241" t="s">
        <v>83</v>
      </c>
      <c r="AV212" s="13" t="s">
        <v>83</v>
      </c>
      <c r="AW212" s="13" t="s">
        <v>30</v>
      </c>
      <c r="AX212" s="13" t="s">
        <v>73</v>
      </c>
      <c r="AY212" s="241" t="s">
        <v>132</v>
      </c>
    </row>
    <row r="213" s="13" customFormat="1">
      <c r="A213" s="13"/>
      <c r="B213" s="230"/>
      <c r="C213" s="231"/>
      <c r="D213" s="232" t="s">
        <v>141</v>
      </c>
      <c r="E213" s="233" t="s">
        <v>1</v>
      </c>
      <c r="F213" s="234" t="s">
        <v>322</v>
      </c>
      <c r="G213" s="231"/>
      <c r="H213" s="235">
        <v>70</v>
      </c>
      <c r="I213" s="236"/>
      <c r="J213" s="231"/>
      <c r="K213" s="231"/>
      <c r="L213" s="237"/>
      <c r="M213" s="238"/>
      <c r="N213" s="239"/>
      <c r="O213" s="239"/>
      <c r="P213" s="239"/>
      <c r="Q213" s="239"/>
      <c r="R213" s="239"/>
      <c r="S213" s="239"/>
      <c r="T213" s="240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1" t="s">
        <v>141</v>
      </c>
      <c r="AU213" s="241" t="s">
        <v>83</v>
      </c>
      <c r="AV213" s="13" t="s">
        <v>83</v>
      </c>
      <c r="AW213" s="13" t="s">
        <v>30</v>
      </c>
      <c r="AX213" s="13" t="s">
        <v>73</v>
      </c>
      <c r="AY213" s="241" t="s">
        <v>132</v>
      </c>
    </row>
    <row r="214" s="14" customFormat="1">
      <c r="A214" s="14"/>
      <c r="B214" s="242"/>
      <c r="C214" s="243"/>
      <c r="D214" s="232" t="s">
        <v>141</v>
      </c>
      <c r="E214" s="244" t="s">
        <v>1</v>
      </c>
      <c r="F214" s="245" t="s">
        <v>157</v>
      </c>
      <c r="G214" s="243"/>
      <c r="H214" s="246">
        <v>2192</v>
      </c>
      <c r="I214" s="247"/>
      <c r="J214" s="243"/>
      <c r="K214" s="243"/>
      <c r="L214" s="248"/>
      <c r="M214" s="249"/>
      <c r="N214" s="250"/>
      <c r="O214" s="250"/>
      <c r="P214" s="250"/>
      <c r="Q214" s="250"/>
      <c r="R214" s="250"/>
      <c r="S214" s="250"/>
      <c r="T214" s="251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2" t="s">
        <v>141</v>
      </c>
      <c r="AU214" s="252" t="s">
        <v>83</v>
      </c>
      <c r="AV214" s="14" t="s">
        <v>139</v>
      </c>
      <c r="AW214" s="14" t="s">
        <v>30</v>
      </c>
      <c r="AX214" s="14" t="s">
        <v>81</v>
      </c>
      <c r="AY214" s="252" t="s">
        <v>132</v>
      </c>
    </row>
    <row r="215" s="2" customFormat="1" ht="44.25" customHeight="1">
      <c r="A215" s="37"/>
      <c r="B215" s="38"/>
      <c r="C215" s="217" t="s">
        <v>323</v>
      </c>
      <c r="D215" s="217" t="s">
        <v>134</v>
      </c>
      <c r="E215" s="218" t="s">
        <v>324</v>
      </c>
      <c r="F215" s="219" t="s">
        <v>325</v>
      </c>
      <c r="G215" s="220" t="s">
        <v>137</v>
      </c>
      <c r="H215" s="221">
        <v>2192</v>
      </c>
      <c r="I215" s="222"/>
      <c r="J215" s="223">
        <f>ROUND(I215*H215,2)</f>
        <v>0</v>
      </c>
      <c r="K215" s="219" t="s">
        <v>138</v>
      </c>
      <c r="L215" s="43"/>
      <c r="M215" s="224" t="s">
        <v>1</v>
      </c>
      <c r="N215" s="225" t="s">
        <v>38</v>
      </c>
      <c r="O215" s="90"/>
      <c r="P215" s="226">
        <f>O215*H215</f>
        <v>0</v>
      </c>
      <c r="Q215" s="226">
        <v>0.18151999999999999</v>
      </c>
      <c r="R215" s="226">
        <f>Q215*H215</f>
        <v>397.89183999999995</v>
      </c>
      <c r="S215" s="226">
        <v>0</v>
      </c>
      <c r="T215" s="227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28" t="s">
        <v>139</v>
      </c>
      <c r="AT215" s="228" t="s">
        <v>134</v>
      </c>
      <c r="AU215" s="228" t="s">
        <v>83</v>
      </c>
      <c r="AY215" s="16" t="s">
        <v>132</v>
      </c>
      <c r="BE215" s="229">
        <f>IF(N215="základní",J215,0)</f>
        <v>0</v>
      </c>
      <c r="BF215" s="229">
        <f>IF(N215="snížená",J215,0)</f>
        <v>0</v>
      </c>
      <c r="BG215" s="229">
        <f>IF(N215="zákl. přenesená",J215,0)</f>
        <v>0</v>
      </c>
      <c r="BH215" s="229">
        <f>IF(N215="sníž. přenesená",J215,0)</f>
        <v>0</v>
      </c>
      <c r="BI215" s="229">
        <f>IF(N215="nulová",J215,0)</f>
        <v>0</v>
      </c>
      <c r="BJ215" s="16" t="s">
        <v>81</v>
      </c>
      <c r="BK215" s="229">
        <f>ROUND(I215*H215,2)</f>
        <v>0</v>
      </c>
      <c r="BL215" s="16" t="s">
        <v>139</v>
      </c>
      <c r="BM215" s="228" t="s">
        <v>326</v>
      </c>
    </row>
    <row r="216" s="13" customFormat="1">
      <c r="A216" s="13"/>
      <c r="B216" s="230"/>
      <c r="C216" s="231"/>
      <c r="D216" s="232" t="s">
        <v>141</v>
      </c>
      <c r="E216" s="233" t="s">
        <v>1</v>
      </c>
      <c r="F216" s="234" t="s">
        <v>308</v>
      </c>
      <c r="G216" s="231"/>
      <c r="H216" s="235">
        <v>2122</v>
      </c>
      <c r="I216" s="236"/>
      <c r="J216" s="231"/>
      <c r="K216" s="231"/>
      <c r="L216" s="237"/>
      <c r="M216" s="238"/>
      <c r="N216" s="239"/>
      <c r="O216" s="239"/>
      <c r="P216" s="239"/>
      <c r="Q216" s="239"/>
      <c r="R216" s="239"/>
      <c r="S216" s="239"/>
      <c r="T216" s="240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1" t="s">
        <v>141</v>
      </c>
      <c r="AU216" s="241" t="s">
        <v>83</v>
      </c>
      <c r="AV216" s="13" t="s">
        <v>83</v>
      </c>
      <c r="AW216" s="13" t="s">
        <v>30</v>
      </c>
      <c r="AX216" s="13" t="s">
        <v>73</v>
      </c>
      <c r="AY216" s="241" t="s">
        <v>132</v>
      </c>
    </row>
    <row r="217" s="13" customFormat="1">
      <c r="A217" s="13"/>
      <c r="B217" s="230"/>
      <c r="C217" s="231"/>
      <c r="D217" s="232" t="s">
        <v>141</v>
      </c>
      <c r="E217" s="233" t="s">
        <v>1</v>
      </c>
      <c r="F217" s="234" t="s">
        <v>322</v>
      </c>
      <c r="G217" s="231"/>
      <c r="H217" s="235">
        <v>70</v>
      </c>
      <c r="I217" s="236"/>
      <c r="J217" s="231"/>
      <c r="K217" s="231"/>
      <c r="L217" s="237"/>
      <c r="M217" s="238"/>
      <c r="N217" s="239"/>
      <c r="O217" s="239"/>
      <c r="P217" s="239"/>
      <c r="Q217" s="239"/>
      <c r="R217" s="239"/>
      <c r="S217" s="239"/>
      <c r="T217" s="240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1" t="s">
        <v>141</v>
      </c>
      <c r="AU217" s="241" t="s">
        <v>83</v>
      </c>
      <c r="AV217" s="13" t="s">
        <v>83</v>
      </c>
      <c r="AW217" s="13" t="s">
        <v>30</v>
      </c>
      <c r="AX217" s="13" t="s">
        <v>73</v>
      </c>
      <c r="AY217" s="241" t="s">
        <v>132</v>
      </c>
    </row>
    <row r="218" s="14" customFormat="1">
      <c r="A218" s="14"/>
      <c r="B218" s="242"/>
      <c r="C218" s="243"/>
      <c r="D218" s="232" t="s">
        <v>141</v>
      </c>
      <c r="E218" s="244" t="s">
        <v>1</v>
      </c>
      <c r="F218" s="245" t="s">
        <v>157</v>
      </c>
      <c r="G218" s="243"/>
      <c r="H218" s="246">
        <v>2192</v>
      </c>
      <c r="I218" s="247"/>
      <c r="J218" s="243"/>
      <c r="K218" s="243"/>
      <c r="L218" s="248"/>
      <c r="M218" s="249"/>
      <c r="N218" s="250"/>
      <c r="O218" s="250"/>
      <c r="P218" s="250"/>
      <c r="Q218" s="250"/>
      <c r="R218" s="250"/>
      <c r="S218" s="250"/>
      <c r="T218" s="251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2" t="s">
        <v>141</v>
      </c>
      <c r="AU218" s="252" t="s">
        <v>83</v>
      </c>
      <c r="AV218" s="14" t="s">
        <v>139</v>
      </c>
      <c r="AW218" s="14" t="s">
        <v>30</v>
      </c>
      <c r="AX218" s="14" t="s">
        <v>81</v>
      </c>
      <c r="AY218" s="252" t="s">
        <v>132</v>
      </c>
    </row>
    <row r="219" s="12" customFormat="1" ht="22.8" customHeight="1">
      <c r="A219" s="12"/>
      <c r="B219" s="201"/>
      <c r="C219" s="202"/>
      <c r="D219" s="203" t="s">
        <v>72</v>
      </c>
      <c r="E219" s="215" t="s">
        <v>176</v>
      </c>
      <c r="F219" s="215" t="s">
        <v>327</v>
      </c>
      <c r="G219" s="202"/>
      <c r="H219" s="202"/>
      <c r="I219" s="205"/>
      <c r="J219" s="216">
        <f>BK219</f>
        <v>0</v>
      </c>
      <c r="K219" s="202"/>
      <c r="L219" s="207"/>
      <c r="M219" s="208"/>
      <c r="N219" s="209"/>
      <c r="O219" s="209"/>
      <c r="P219" s="210">
        <f>SUM(P220:P232)</f>
        <v>0</v>
      </c>
      <c r="Q219" s="209"/>
      <c r="R219" s="210">
        <f>SUM(R220:R232)</f>
        <v>31.298764639999995</v>
      </c>
      <c r="S219" s="209"/>
      <c r="T219" s="211">
        <f>SUM(T220:T232)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12" t="s">
        <v>81</v>
      </c>
      <c r="AT219" s="213" t="s">
        <v>72</v>
      </c>
      <c r="AU219" s="213" t="s">
        <v>81</v>
      </c>
      <c r="AY219" s="212" t="s">
        <v>132</v>
      </c>
      <c r="BK219" s="214">
        <f>SUM(BK220:BK232)</f>
        <v>0</v>
      </c>
    </row>
    <row r="220" s="2" customFormat="1" ht="44.25" customHeight="1">
      <c r="A220" s="37"/>
      <c r="B220" s="38"/>
      <c r="C220" s="217" t="s">
        <v>328</v>
      </c>
      <c r="D220" s="217" t="s">
        <v>134</v>
      </c>
      <c r="E220" s="218" t="s">
        <v>329</v>
      </c>
      <c r="F220" s="219" t="s">
        <v>330</v>
      </c>
      <c r="G220" s="220" t="s">
        <v>150</v>
      </c>
      <c r="H220" s="221">
        <v>2.2080000000000002</v>
      </c>
      <c r="I220" s="222"/>
      <c r="J220" s="223">
        <f>ROUND(I220*H220,2)</f>
        <v>0</v>
      </c>
      <c r="K220" s="219" t="s">
        <v>138</v>
      </c>
      <c r="L220" s="43"/>
      <c r="M220" s="224" t="s">
        <v>1</v>
      </c>
      <c r="N220" s="225" t="s">
        <v>38</v>
      </c>
      <c r="O220" s="90"/>
      <c r="P220" s="226">
        <f>O220*H220</f>
        <v>0</v>
      </c>
      <c r="Q220" s="226">
        <v>2.5018699999999998</v>
      </c>
      <c r="R220" s="226">
        <f>Q220*H220</f>
        <v>5.5241289599999996</v>
      </c>
      <c r="S220" s="226">
        <v>0</v>
      </c>
      <c r="T220" s="227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28" t="s">
        <v>139</v>
      </c>
      <c r="AT220" s="228" t="s">
        <v>134</v>
      </c>
      <c r="AU220" s="228" t="s">
        <v>83</v>
      </c>
      <c r="AY220" s="16" t="s">
        <v>132</v>
      </c>
      <c r="BE220" s="229">
        <f>IF(N220="základní",J220,0)</f>
        <v>0</v>
      </c>
      <c r="BF220" s="229">
        <f>IF(N220="snížená",J220,0)</f>
        <v>0</v>
      </c>
      <c r="BG220" s="229">
        <f>IF(N220="zákl. přenesená",J220,0)</f>
        <v>0</v>
      </c>
      <c r="BH220" s="229">
        <f>IF(N220="sníž. přenesená",J220,0)</f>
        <v>0</v>
      </c>
      <c r="BI220" s="229">
        <f>IF(N220="nulová",J220,0)</f>
        <v>0</v>
      </c>
      <c r="BJ220" s="16" t="s">
        <v>81</v>
      </c>
      <c r="BK220" s="229">
        <f>ROUND(I220*H220,2)</f>
        <v>0</v>
      </c>
      <c r="BL220" s="16" t="s">
        <v>139</v>
      </c>
      <c r="BM220" s="228" t="s">
        <v>331</v>
      </c>
    </row>
    <row r="221" s="13" customFormat="1">
      <c r="A221" s="13"/>
      <c r="B221" s="230"/>
      <c r="C221" s="231"/>
      <c r="D221" s="232" t="s">
        <v>141</v>
      </c>
      <c r="E221" s="233" t="s">
        <v>1</v>
      </c>
      <c r="F221" s="234" t="s">
        <v>332</v>
      </c>
      <c r="G221" s="231"/>
      <c r="H221" s="235">
        <v>2.2080000000000002</v>
      </c>
      <c r="I221" s="236"/>
      <c r="J221" s="231"/>
      <c r="K221" s="231"/>
      <c r="L221" s="237"/>
      <c r="M221" s="238"/>
      <c r="N221" s="239"/>
      <c r="O221" s="239"/>
      <c r="P221" s="239"/>
      <c r="Q221" s="239"/>
      <c r="R221" s="239"/>
      <c r="S221" s="239"/>
      <c r="T221" s="240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1" t="s">
        <v>141</v>
      </c>
      <c r="AU221" s="241" t="s">
        <v>83</v>
      </c>
      <c r="AV221" s="13" t="s">
        <v>83</v>
      </c>
      <c r="AW221" s="13" t="s">
        <v>30</v>
      </c>
      <c r="AX221" s="13" t="s">
        <v>81</v>
      </c>
      <c r="AY221" s="241" t="s">
        <v>132</v>
      </c>
    </row>
    <row r="222" s="2" customFormat="1" ht="44.25" customHeight="1">
      <c r="A222" s="37"/>
      <c r="B222" s="38"/>
      <c r="C222" s="217" t="s">
        <v>333</v>
      </c>
      <c r="D222" s="217" t="s">
        <v>134</v>
      </c>
      <c r="E222" s="218" t="s">
        <v>334</v>
      </c>
      <c r="F222" s="219" t="s">
        <v>335</v>
      </c>
      <c r="G222" s="220" t="s">
        <v>150</v>
      </c>
      <c r="H222" s="221">
        <v>8.2799999999999994</v>
      </c>
      <c r="I222" s="222"/>
      <c r="J222" s="223">
        <f>ROUND(I222*H222,2)</f>
        <v>0</v>
      </c>
      <c r="K222" s="219" t="s">
        <v>138</v>
      </c>
      <c r="L222" s="43"/>
      <c r="M222" s="224" t="s">
        <v>1</v>
      </c>
      <c r="N222" s="225" t="s">
        <v>38</v>
      </c>
      <c r="O222" s="90"/>
      <c r="P222" s="226">
        <f>O222*H222</f>
        <v>0</v>
      </c>
      <c r="Q222" s="226">
        <v>2.5018699999999998</v>
      </c>
      <c r="R222" s="226">
        <f>Q222*H222</f>
        <v>20.715483599999995</v>
      </c>
      <c r="S222" s="226">
        <v>0</v>
      </c>
      <c r="T222" s="227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28" t="s">
        <v>139</v>
      </c>
      <c r="AT222" s="228" t="s">
        <v>134</v>
      </c>
      <c r="AU222" s="228" t="s">
        <v>83</v>
      </c>
      <c r="AY222" s="16" t="s">
        <v>132</v>
      </c>
      <c r="BE222" s="229">
        <f>IF(N222="základní",J222,0)</f>
        <v>0</v>
      </c>
      <c r="BF222" s="229">
        <f>IF(N222="snížená",J222,0)</f>
        <v>0</v>
      </c>
      <c r="BG222" s="229">
        <f>IF(N222="zákl. přenesená",J222,0)</f>
        <v>0</v>
      </c>
      <c r="BH222" s="229">
        <f>IF(N222="sníž. přenesená",J222,0)</f>
        <v>0</v>
      </c>
      <c r="BI222" s="229">
        <f>IF(N222="nulová",J222,0)</f>
        <v>0</v>
      </c>
      <c r="BJ222" s="16" t="s">
        <v>81</v>
      </c>
      <c r="BK222" s="229">
        <f>ROUND(I222*H222,2)</f>
        <v>0</v>
      </c>
      <c r="BL222" s="16" t="s">
        <v>139</v>
      </c>
      <c r="BM222" s="228" t="s">
        <v>336</v>
      </c>
    </row>
    <row r="223" s="13" customFormat="1">
      <c r="A223" s="13"/>
      <c r="B223" s="230"/>
      <c r="C223" s="231"/>
      <c r="D223" s="232" t="s">
        <v>141</v>
      </c>
      <c r="E223" s="233" t="s">
        <v>1</v>
      </c>
      <c r="F223" s="234" t="s">
        <v>337</v>
      </c>
      <c r="G223" s="231"/>
      <c r="H223" s="235">
        <v>8.2799999999999994</v>
      </c>
      <c r="I223" s="236"/>
      <c r="J223" s="231"/>
      <c r="K223" s="231"/>
      <c r="L223" s="237"/>
      <c r="M223" s="238"/>
      <c r="N223" s="239"/>
      <c r="O223" s="239"/>
      <c r="P223" s="239"/>
      <c r="Q223" s="239"/>
      <c r="R223" s="239"/>
      <c r="S223" s="239"/>
      <c r="T223" s="240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1" t="s">
        <v>141</v>
      </c>
      <c r="AU223" s="241" t="s">
        <v>83</v>
      </c>
      <c r="AV223" s="13" t="s">
        <v>83</v>
      </c>
      <c r="AW223" s="13" t="s">
        <v>30</v>
      </c>
      <c r="AX223" s="13" t="s">
        <v>81</v>
      </c>
      <c r="AY223" s="241" t="s">
        <v>132</v>
      </c>
    </row>
    <row r="224" s="2" customFormat="1" ht="44.25" customHeight="1">
      <c r="A224" s="37"/>
      <c r="B224" s="38"/>
      <c r="C224" s="217" t="s">
        <v>338</v>
      </c>
      <c r="D224" s="217" t="s">
        <v>134</v>
      </c>
      <c r="E224" s="218" t="s">
        <v>339</v>
      </c>
      <c r="F224" s="219" t="s">
        <v>340</v>
      </c>
      <c r="G224" s="220" t="s">
        <v>150</v>
      </c>
      <c r="H224" s="221">
        <v>0.86399999999999999</v>
      </c>
      <c r="I224" s="222"/>
      <c r="J224" s="223">
        <f>ROUND(I224*H224,2)</f>
        <v>0</v>
      </c>
      <c r="K224" s="219" t="s">
        <v>138</v>
      </c>
      <c r="L224" s="43"/>
      <c r="M224" s="224" t="s">
        <v>1</v>
      </c>
      <c r="N224" s="225" t="s">
        <v>38</v>
      </c>
      <c r="O224" s="90"/>
      <c r="P224" s="226">
        <f>O224*H224</f>
        <v>0</v>
      </c>
      <c r="Q224" s="226">
        <v>2.5018699999999998</v>
      </c>
      <c r="R224" s="226">
        <f>Q224*H224</f>
        <v>2.1616156799999997</v>
      </c>
      <c r="S224" s="226">
        <v>0</v>
      </c>
      <c r="T224" s="227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28" t="s">
        <v>139</v>
      </c>
      <c r="AT224" s="228" t="s">
        <v>134</v>
      </c>
      <c r="AU224" s="228" t="s">
        <v>83</v>
      </c>
      <c r="AY224" s="16" t="s">
        <v>132</v>
      </c>
      <c r="BE224" s="229">
        <f>IF(N224="základní",J224,0)</f>
        <v>0</v>
      </c>
      <c r="BF224" s="229">
        <f>IF(N224="snížená",J224,0)</f>
        <v>0</v>
      </c>
      <c r="BG224" s="229">
        <f>IF(N224="zákl. přenesená",J224,0)</f>
        <v>0</v>
      </c>
      <c r="BH224" s="229">
        <f>IF(N224="sníž. přenesená",J224,0)</f>
        <v>0</v>
      </c>
      <c r="BI224" s="229">
        <f>IF(N224="nulová",J224,0)</f>
        <v>0</v>
      </c>
      <c r="BJ224" s="16" t="s">
        <v>81</v>
      </c>
      <c r="BK224" s="229">
        <f>ROUND(I224*H224,2)</f>
        <v>0</v>
      </c>
      <c r="BL224" s="16" t="s">
        <v>139</v>
      </c>
      <c r="BM224" s="228" t="s">
        <v>341</v>
      </c>
    </row>
    <row r="225" s="13" customFormat="1">
      <c r="A225" s="13"/>
      <c r="B225" s="230"/>
      <c r="C225" s="231"/>
      <c r="D225" s="232" t="s">
        <v>141</v>
      </c>
      <c r="E225" s="233" t="s">
        <v>1</v>
      </c>
      <c r="F225" s="234" t="s">
        <v>342</v>
      </c>
      <c r="G225" s="231"/>
      <c r="H225" s="235">
        <v>0.86399999999999999</v>
      </c>
      <c r="I225" s="236"/>
      <c r="J225" s="231"/>
      <c r="K225" s="231"/>
      <c r="L225" s="237"/>
      <c r="M225" s="238"/>
      <c r="N225" s="239"/>
      <c r="O225" s="239"/>
      <c r="P225" s="239"/>
      <c r="Q225" s="239"/>
      <c r="R225" s="239"/>
      <c r="S225" s="239"/>
      <c r="T225" s="240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1" t="s">
        <v>141</v>
      </c>
      <c r="AU225" s="241" t="s">
        <v>83</v>
      </c>
      <c r="AV225" s="13" t="s">
        <v>83</v>
      </c>
      <c r="AW225" s="13" t="s">
        <v>30</v>
      </c>
      <c r="AX225" s="13" t="s">
        <v>81</v>
      </c>
      <c r="AY225" s="241" t="s">
        <v>132</v>
      </c>
    </row>
    <row r="226" s="2" customFormat="1" ht="37.8" customHeight="1">
      <c r="A226" s="37"/>
      <c r="B226" s="38"/>
      <c r="C226" s="217" t="s">
        <v>343</v>
      </c>
      <c r="D226" s="217" t="s">
        <v>134</v>
      </c>
      <c r="E226" s="218" t="s">
        <v>344</v>
      </c>
      <c r="F226" s="219" t="s">
        <v>345</v>
      </c>
      <c r="G226" s="220" t="s">
        <v>137</v>
      </c>
      <c r="H226" s="221">
        <v>99.599999999999994</v>
      </c>
      <c r="I226" s="222"/>
      <c r="J226" s="223">
        <f>ROUND(I226*H226,2)</f>
        <v>0</v>
      </c>
      <c r="K226" s="219" t="s">
        <v>138</v>
      </c>
      <c r="L226" s="43"/>
      <c r="M226" s="224" t="s">
        <v>1</v>
      </c>
      <c r="N226" s="225" t="s">
        <v>38</v>
      </c>
      <c r="O226" s="90"/>
      <c r="P226" s="226">
        <f>O226*H226</f>
        <v>0</v>
      </c>
      <c r="Q226" s="226">
        <v>0.00545</v>
      </c>
      <c r="R226" s="226">
        <f>Q226*H226</f>
        <v>0.54281999999999997</v>
      </c>
      <c r="S226" s="226">
        <v>0</v>
      </c>
      <c r="T226" s="227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28" t="s">
        <v>139</v>
      </c>
      <c r="AT226" s="228" t="s">
        <v>134</v>
      </c>
      <c r="AU226" s="228" t="s">
        <v>83</v>
      </c>
      <c r="AY226" s="16" t="s">
        <v>132</v>
      </c>
      <c r="BE226" s="229">
        <f>IF(N226="základní",J226,0)</f>
        <v>0</v>
      </c>
      <c r="BF226" s="229">
        <f>IF(N226="snížená",J226,0)</f>
        <v>0</v>
      </c>
      <c r="BG226" s="229">
        <f>IF(N226="zákl. přenesená",J226,0)</f>
        <v>0</v>
      </c>
      <c r="BH226" s="229">
        <f>IF(N226="sníž. přenesená",J226,0)</f>
        <v>0</v>
      </c>
      <c r="BI226" s="229">
        <f>IF(N226="nulová",J226,0)</f>
        <v>0</v>
      </c>
      <c r="BJ226" s="16" t="s">
        <v>81</v>
      </c>
      <c r="BK226" s="229">
        <f>ROUND(I226*H226,2)</f>
        <v>0</v>
      </c>
      <c r="BL226" s="16" t="s">
        <v>139</v>
      </c>
      <c r="BM226" s="228" t="s">
        <v>346</v>
      </c>
    </row>
    <row r="227" s="13" customFormat="1">
      <c r="A227" s="13"/>
      <c r="B227" s="230"/>
      <c r="C227" s="231"/>
      <c r="D227" s="232" t="s">
        <v>141</v>
      </c>
      <c r="E227" s="233" t="s">
        <v>1</v>
      </c>
      <c r="F227" s="234" t="s">
        <v>347</v>
      </c>
      <c r="G227" s="231"/>
      <c r="H227" s="235">
        <v>17.664000000000001</v>
      </c>
      <c r="I227" s="236"/>
      <c r="J227" s="231"/>
      <c r="K227" s="231"/>
      <c r="L227" s="237"/>
      <c r="M227" s="238"/>
      <c r="N227" s="239"/>
      <c r="O227" s="239"/>
      <c r="P227" s="239"/>
      <c r="Q227" s="239"/>
      <c r="R227" s="239"/>
      <c r="S227" s="239"/>
      <c r="T227" s="240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1" t="s">
        <v>141</v>
      </c>
      <c r="AU227" s="241" t="s">
        <v>83</v>
      </c>
      <c r="AV227" s="13" t="s">
        <v>83</v>
      </c>
      <c r="AW227" s="13" t="s">
        <v>30</v>
      </c>
      <c r="AX227" s="13" t="s">
        <v>73</v>
      </c>
      <c r="AY227" s="241" t="s">
        <v>132</v>
      </c>
    </row>
    <row r="228" s="13" customFormat="1">
      <c r="A228" s="13"/>
      <c r="B228" s="230"/>
      <c r="C228" s="231"/>
      <c r="D228" s="232" t="s">
        <v>141</v>
      </c>
      <c r="E228" s="233" t="s">
        <v>1</v>
      </c>
      <c r="F228" s="234" t="s">
        <v>348</v>
      </c>
      <c r="G228" s="231"/>
      <c r="H228" s="235">
        <v>66.239999999999995</v>
      </c>
      <c r="I228" s="236"/>
      <c r="J228" s="231"/>
      <c r="K228" s="231"/>
      <c r="L228" s="237"/>
      <c r="M228" s="238"/>
      <c r="N228" s="239"/>
      <c r="O228" s="239"/>
      <c r="P228" s="239"/>
      <c r="Q228" s="239"/>
      <c r="R228" s="239"/>
      <c r="S228" s="239"/>
      <c r="T228" s="240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1" t="s">
        <v>141</v>
      </c>
      <c r="AU228" s="241" t="s">
        <v>83</v>
      </c>
      <c r="AV228" s="13" t="s">
        <v>83</v>
      </c>
      <c r="AW228" s="13" t="s">
        <v>30</v>
      </c>
      <c r="AX228" s="13" t="s">
        <v>73</v>
      </c>
      <c r="AY228" s="241" t="s">
        <v>132</v>
      </c>
    </row>
    <row r="229" s="13" customFormat="1">
      <c r="A229" s="13"/>
      <c r="B229" s="230"/>
      <c r="C229" s="231"/>
      <c r="D229" s="232" t="s">
        <v>141</v>
      </c>
      <c r="E229" s="233" t="s">
        <v>1</v>
      </c>
      <c r="F229" s="234" t="s">
        <v>349</v>
      </c>
      <c r="G229" s="231"/>
      <c r="H229" s="235">
        <v>15.696</v>
      </c>
      <c r="I229" s="236"/>
      <c r="J229" s="231"/>
      <c r="K229" s="231"/>
      <c r="L229" s="237"/>
      <c r="M229" s="238"/>
      <c r="N229" s="239"/>
      <c r="O229" s="239"/>
      <c r="P229" s="239"/>
      <c r="Q229" s="239"/>
      <c r="R229" s="239"/>
      <c r="S229" s="239"/>
      <c r="T229" s="240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1" t="s">
        <v>141</v>
      </c>
      <c r="AU229" s="241" t="s">
        <v>83</v>
      </c>
      <c r="AV229" s="13" t="s">
        <v>83</v>
      </c>
      <c r="AW229" s="13" t="s">
        <v>30</v>
      </c>
      <c r="AX229" s="13" t="s">
        <v>73</v>
      </c>
      <c r="AY229" s="241" t="s">
        <v>132</v>
      </c>
    </row>
    <row r="230" s="14" customFormat="1">
      <c r="A230" s="14"/>
      <c r="B230" s="242"/>
      <c r="C230" s="243"/>
      <c r="D230" s="232" t="s">
        <v>141</v>
      </c>
      <c r="E230" s="244" t="s">
        <v>1</v>
      </c>
      <c r="F230" s="245" t="s">
        <v>157</v>
      </c>
      <c r="G230" s="243"/>
      <c r="H230" s="246">
        <v>99.599999999999994</v>
      </c>
      <c r="I230" s="247"/>
      <c r="J230" s="243"/>
      <c r="K230" s="243"/>
      <c r="L230" s="248"/>
      <c r="M230" s="249"/>
      <c r="N230" s="250"/>
      <c r="O230" s="250"/>
      <c r="P230" s="250"/>
      <c r="Q230" s="250"/>
      <c r="R230" s="250"/>
      <c r="S230" s="250"/>
      <c r="T230" s="251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2" t="s">
        <v>141</v>
      </c>
      <c r="AU230" s="252" t="s">
        <v>83</v>
      </c>
      <c r="AV230" s="14" t="s">
        <v>139</v>
      </c>
      <c r="AW230" s="14" t="s">
        <v>30</v>
      </c>
      <c r="AX230" s="14" t="s">
        <v>81</v>
      </c>
      <c r="AY230" s="252" t="s">
        <v>132</v>
      </c>
    </row>
    <row r="231" s="2" customFormat="1" ht="16.5" customHeight="1">
      <c r="A231" s="37"/>
      <c r="B231" s="38"/>
      <c r="C231" s="217" t="s">
        <v>350</v>
      </c>
      <c r="D231" s="217" t="s">
        <v>134</v>
      </c>
      <c r="E231" s="218" t="s">
        <v>351</v>
      </c>
      <c r="F231" s="219" t="s">
        <v>352</v>
      </c>
      <c r="G231" s="220" t="s">
        <v>190</v>
      </c>
      <c r="H231" s="221">
        <v>2.27</v>
      </c>
      <c r="I231" s="222"/>
      <c r="J231" s="223">
        <f>ROUND(I231*H231,2)</f>
        <v>0</v>
      </c>
      <c r="K231" s="219" t="s">
        <v>138</v>
      </c>
      <c r="L231" s="43"/>
      <c r="M231" s="224" t="s">
        <v>1</v>
      </c>
      <c r="N231" s="225" t="s">
        <v>38</v>
      </c>
      <c r="O231" s="90"/>
      <c r="P231" s="226">
        <f>O231*H231</f>
        <v>0</v>
      </c>
      <c r="Q231" s="226">
        <v>1.03732</v>
      </c>
      <c r="R231" s="226">
        <f>Q231*H231</f>
        <v>2.3547164</v>
      </c>
      <c r="S231" s="226">
        <v>0</v>
      </c>
      <c r="T231" s="227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28" t="s">
        <v>139</v>
      </c>
      <c r="AT231" s="228" t="s">
        <v>134</v>
      </c>
      <c r="AU231" s="228" t="s">
        <v>83</v>
      </c>
      <c r="AY231" s="16" t="s">
        <v>132</v>
      </c>
      <c r="BE231" s="229">
        <f>IF(N231="základní",J231,0)</f>
        <v>0</v>
      </c>
      <c r="BF231" s="229">
        <f>IF(N231="snížená",J231,0)</f>
        <v>0</v>
      </c>
      <c r="BG231" s="229">
        <f>IF(N231="zákl. přenesená",J231,0)</f>
        <v>0</v>
      </c>
      <c r="BH231" s="229">
        <f>IF(N231="sníž. přenesená",J231,0)</f>
        <v>0</v>
      </c>
      <c r="BI231" s="229">
        <f>IF(N231="nulová",J231,0)</f>
        <v>0</v>
      </c>
      <c r="BJ231" s="16" t="s">
        <v>81</v>
      </c>
      <c r="BK231" s="229">
        <f>ROUND(I231*H231,2)</f>
        <v>0</v>
      </c>
      <c r="BL231" s="16" t="s">
        <v>139</v>
      </c>
      <c r="BM231" s="228" t="s">
        <v>353</v>
      </c>
    </row>
    <row r="232" s="13" customFormat="1">
      <c r="A232" s="13"/>
      <c r="B232" s="230"/>
      <c r="C232" s="231"/>
      <c r="D232" s="232" t="s">
        <v>141</v>
      </c>
      <c r="E232" s="233" t="s">
        <v>1</v>
      </c>
      <c r="F232" s="234" t="s">
        <v>354</v>
      </c>
      <c r="G232" s="231"/>
      <c r="H232" s="235">
        <v>2.27</v>
      </c>
      <c r="I232" s="236"/>
      <c r="J232" s="231"/>
      <c r="K232" s="231"/>
      <c r="L232" s="237"/>
      <c r="M232" s="238"/>
      <c r="N232" s="239"/>
      <c r="O232" s="239"/>
      <c r="P232" s="239"/>
      <c r="Q232" s="239"/>
      <c r="R232" s="239"/>
      <c r="S232" s="239"/>
      <c r="T232" s="240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1" t="s">
        <v>141</v>
      </c>
      <c r="AU232" s="241" t="s">
        <v>83</v>
      </c>
      <c r="AV232" s="13" t="s">
        <v>83</v>
      </c>
      <c r="AW232" s="13" t="s">
        <v>30</v>
      </c>
      <c r="AX232" s="13" t="s">
        <v>81</v>
      </c>
      <c r="AY232" s="241" t="s">
        <v>132</v>
      </c>
    </row>
    <row r="233" s="12" customFormat="1" ht="22.8" customHeight="1">
      <c r="A233" s="12"/>
      <c r="B233" s="201"/>
      <c r="C233" s="202"/>
      <c r="D233" s="203" t="s">
        <v>72</v>
      </c>
      <c r="E233" s="215" t="s">
        <v>181</v>
      </c>
      <c r="F233" s="215" t="s">
        <v>355</v>
      </c>
      <c r="G233" s="202"/>
      <c r="H233" s="202"/>
      <c r="I233" s="205"/>
      <c r="J233" s="216">
        <f>BK233</f>
        <v>0</v>
      </c>
      <c r="K233" s="202"/>
      <c r="L233" s="207"/>
      <c r="M233" s="208"/>
      <c r="N233" s="209"/>
      <c r="O233" s="209"/>
      <c r="P233" s="210">
        <f>SUM(P234:P271)</f>
        <v>0</v>
      </c>
      <c r="Q233" s="209"/>
      <c r="R233" s="210">
        <f>SUM(R234:R271)</f>
        <v>208.984554</v>
      </c>
      <c r="S233" s="209"/>
      <c r="T233" s="211">
        <f>SUM(T234:T271)</f>
        <v>0.57400000000000007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12" t="s">
        <v>81</v>
      </c>
      <c r="AT233" s="213" t="s">
        <v>72</v>
      </c>
      <c r="AU233" s="213" t="s">
        <v>81</v>
      </c>
      <c r="AY233" s="212" t="s">
        <v>132</v>
      </c>
      <c r="BK233" s="214">
        <f>SUM(BK234:BK271)</f>
        <v>0</v>
      </c>
    </row>
    <row r="234" s="2" customFormat="1" ht="24.15" customHeight="1">
      <c r="A234" s="37"/>
      <c r="B234" s="38"/>
      <c r="C234" s="217" t="s">
        <v>356</v>
      </c>
      <c r="D234" s="217" t="s">
        <v>134</v>
      </c>
      <c r="E234" s="218" t="s">
        <v>357</v>
      </c>
      <c r="F234" s="219" t="s">
        <v>358</v>
      </c>
      <c r="G234" s="220" t="s">
        <v>359</v>
      </c>
      <c r="H234" s="221">
        <v>13</v>
      </c>
      <c r="I234" s="222"/>
      <c r="J234" s="223">
        <f>ROUND(I234*H234,2)</f>
        <v>0</v>
      </c>
      <c r="K234" s="219" t="s">
        <v>138</v>
      </c>
      <c r="L234" s="43"/>
      <c r="M234" s="224" t="s">
        <v>1</v>
      </c>
      <c r="N234" s="225" t="s">
        <v>38</v>
      </c>
      <c r="O234" s="90"/>
      <c r="P234" s="226">
        <f>O234*H234</f>
        <v>0</v>
      </c>
      <c r="Q234" s="226">
        <v>0.00069999999999999999</v>
      </c>
      <c r="R234" s="226">
        <f>Q234*H234</f>
        <v>0.0091000000000000004</v>
      </c>
      <c r="S234" s="226">
        <v>0</v>
      </c>
      <c r="T234" s="227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28" t="s">
        <v>139</v>
      </c>
      <c r="AT234" s="228" t="s">
        <v>134</v>
      </c>
      <c r="AU234" s="228" t="s">
        <v>83</v>
      </c>
      <c r="AY234" s="16" t="s">
        <v>132</v>
      </c>
      <c r="BE234" s="229">
        <f>IF(N234="základní",J234,0)</f>
        <v>0</v>
      </c>
      <c r="BF234" s="229">
        <f>IF(N234="snížená",J234,0)</f>
        <v>0</v>
      </c>
      <c r="BG234" s="229">
        <f>IF(N234="zákl. přenesená",J234,0)</f>
        <v>0</v>
      </c>
      <c r="BH234" s="229">
        <f>IF(N234="sníž. přenesená",J234,0)</f>
        <v>0</v>
      </c>
      <c r="BI234" s="229">
        <f>IF(N234="nulová",J234,0)</f>
        <v>0</v>
      </c>
      <c r="BJ234" s="16" t="s">
        <v>81</v>
      </c>
      <c r="BK234" s="229">
        <f>ROUND(I234*H234,2)</f>
        <v>0</v>
      </c>
      <c r="BL234" s="16" t="s">
        <v>139</v>
      </c>
      <c r="BM234" s="228" t="s">
        <v>360</v>
      </c>
    </row>
    <row r="235" s="2" customFormat="1" ht="21.75" customHeight="1">
      <c r="A235" s="37"/>
      <c r="B235" s="38"/>
      <c r="C235" s="253" t="s">
        <v>361</v>
      </c>
      <c r="D235" s="253" t="s">
        <v>187</v>
      </c>
      <c r="E235" s="254" t="s">
        <v>362</v>
      </c>
      <c r="F235" s="255" t="s">
        <v>363</v>
      </c>
      <c r="G235" s="256" t="s">
        <v>359</v>
      </c>
      <c r="H235" s="257">
        <v>1</v>
      </c>
      <c r="I235" s="258"/>
      <c r="J235" s="259">
        <f>ROUND(I235*H235,2)</f>
        <v>0</v>
      </c>
      <c r="K235" s="255" t="s">
        <v>138</v>
      </c>
      <c r="L235" s="260"/>
      <c r="M235" s="261" t="s">
        <v>1</v>
      </c>
      <c r="N235" s="262" t="s">
        <v>38</v>
      </c>
      <c r="O235" s="90"/>
      <c r="P235" s="226">
        <f>O235*H235</f>
        <v>0</v>
      </c>
      <c r="Q235" s="226">
        <v>0.0050000000000000001</v>
      </c>
      <c r="R235" s="226">
        <f>Q235*H235</f>
        <v>0.0050000000000000001</v>
      </c>
      <c r="S235" s="226">
        <v>0</v>
      </c>
      <c r="T235" s="227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28" t="s">
        <v>176</v>
      </c>
      <c r="AT235" s="228" t="s">
        <v>187</v>
      </c>
      <c r="AU235" s="228" t="s">
        <v>83</v>
      </c>
      <c r="AY235" s="16" t="s">
        <v>132</v>
      </c>
      <c r="BE235" s="229">
        <f>IF(N235="základní",J235,0)</f>
        <v>0</v>
      </c>
      <c r="BF235" s="229">
        <f>IF(N235="snížená",J235,0)</f>
        <v>0</v>
      </c>
      <c r="BG235" s="229">
        <f>IF(N235="zákl. přenesená",J235,0)</f>
        <v>0</v>
      </c>
      <c r="BH235" s="229">
        <f>IF(N235="sníž. přenesená",J235,0)</f>
        <v>0</v>
      </c>
      <c r="BI235" s="229">
        <f>IF(N235="nulová",J235,0)</f>
        <v>0</v>
      </c>
      <c r="BJ235" s="16" t="s">
        <v>81</v>
      </c>
      <c r="BK235" s="229">
        <f>ROUND(I235*H235,2)</f>
        <v>0</v>
      </c>
      <c r="BL235" s="16" t="s">
        <v>139</v>
      </c>
      <c r="BM235" s="228" t="s">
        <v>364</v>
      </c>
    </row>
    <row r="236" s="2" customFormat="1" ht="16.5" customHeight="1">
      <c r="A236" s="37"/>
      <c r="B236" s="38"/>
      <c r="C236" s="253" t="s">
        <v>365</v>
      </c>
      <c r="D236" s="253" t="s">
        <v>187</v>
      </c>
      <c r="E236" s="254" t="s">
        <v>366</v>
      </c>
      <c r="F236" s="255" t="s">
        <v>367</v>
      </c>
      <c r="G236" s="256" t="s">
        <v>359</v>
      </c>
      <c r="H236" s="257">
        <v>4</v>
      </c>
      <c r="I236" s="258"/>
      <c r="J236" s="259">
        <f>ROUND(I236*H236,2)</f>
        <v>0</v>
      </c>
      <c r="K236" s="255" t="s">
        <v>138</v>
      </c>
      <c r="L236" s="260"/>
      <c r="M236" s="261" t="s">
        <v>1</v>
      </c>
      <c r="N236" s="262" t="s">
        <v>38</v>
      </c>
      <c r="O236" s="90"/>
      <c r="P236" s="226">
        <f>O236*H236</f>
        <v>0</v>
      </c>
      <c r="Q236" s="226">
        <v>0.0040000000000000001</v>
      </c>
      <c r="R236" s="226">
        <f>Q236*H236</f>
        <v>0.016</v>
      </c>
      <c r="S236" s="226">
        <v>0</v>
      </c>
      <c r="T236" s="227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28" t="s">
        <v>176</v>
      </c>
      <c r="AT236" s="228" t="s">
        <v>187</v>
      </c>
      <c r="AU236" s="228" t="s">
        <v>83</v>
      </c>
      <c r="AY236" s="16" t="s">
        <v>132</v>
      </c>
      <c r="BE236" s="229">
        <f>IF(N236="základní",J236,0)</f>
        <v>0</v>
      </c>
      <c r="BF236" s="229">
        <f>IF(N236="snížená",J236,0)</f>
        <v>0</v>
      </c>
      <c r="BG236" s="229">
        <f>IF(N236="zákl. přenesená",J236,0)</f>
        <v>0</v>
      </c>
      <c r="BH236" s="229">
        <f>IF(N236="sníž. přenesená",J236,0)</f>
        <v>0</v>
      </c>
      <c r="BI236" s="229">
        <f>IF(N236="nulová",J236,0)</f>
        <v>0</v>
      </c>
      <c r="BJ236" s="16" t="s">
        <v>81</v>
      </c>
      <c r="BK236" s="229">
        <f>ROUND(I236*H236,2)</f>
        <v>0</v>
      </c>
      <c r="BL236" s="16" t="s">
        <v>139</v>
      </c>
      <c r="BM236" s="228" t="s">
        <v>368</v>
      </c>
    </row>
    <row r="237" s="2" customFormat="1" ht="16.5" customHeight="1">
      <c r="A237" s="37"/>
      <c r="B237" s="38"/>
      <c r="C237" s="253" t="s">
        <v>369</v>
      </c>
      <c r="D237" s="253" t="s">
        <v>187</v>
      </c>
      <c r="E237" s="254" t="s">
        <v>370</v>
      </c>
      <c r="F237" s="255" t="s">
        <v>371</v>
      </c>
      <c r="G237" s="256" t="s">
        <v>359</v>
      </c>
      <c r="H237" s="257">
        <v>3</v>
      </c>
      <c r="I237" s="258"/>
      <c r="J237" s="259">
        <f>ROUND(I237*H237,2)</f>
        <v>0</v>
      </c>
      <c r="K237" s="255" t="s">
        <v>138</v>
      </c>
      <c r="L237" s="260"/>
      <c r="M237" s="261" t="s">
        <v>1</v>
      </c>
      <c r="N237" s="262" t="s">
        <v>38</v>
      </c>
      <c r="O237" s="90"/>
      <c r="P237" s="226">
        <f>O237*H237</f>
        <v>0</v>
      </c>
      <c r="Q237" s="226">
        <v>0.0025000000000000001</v>
      </c>
      <c r="R237" s="226">
        <f>Q237*H237</f>
        <v>0.0074999999999999997</v>
      </c>
      <c r="S237" s="226">
        <v>0</v>
      </c>
      <c r="T237" s="227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28" t="s">
        <v>176</v>
      </c>
      <c r="AT237" s="228" t="s">
        <v>187</v>
      </c>
      <c r="AU237" s="228" t="s">
        <v>83</v>
      </c>
      <c r="AY237" s="16" t="s">
        <v>132</v>
      </c>
      <c r="BE237" s="229">
        <f>IF(N237="základní",J237,0)</f>
        <v>0</v>
      </c>
      <c r="BF237" s="229">
        <f>IF(N237="snížená",J237,0)</f>
        <v>0</v>
      </c>
      <c r="BG237" s="229">
        <f>IF(N237="zákl. přenesená",J237,0)</f>
        <v>0</v>
      </c>
      <c r="BH237" s="229">
        <f>IF(N237="sníž. přenesená",J237,0)</f>
        <v>0</v>
      </c>
      <c r="BI237" s="229">
        <f>IF(N237="nulová",J237,0)</f>
        <v>0</v>
      </c>
      <c r="BJ237" s="16" t="s">
        <v>81</v>
      </c>
      <c r="BK237" s="229">
        <f>ROUND(I237*H237,2)</f>
        <v>0</v>
      </c>
      <c r="BL237" s="16" t="s">
        <v>139</v>
      </c>
      <c r="BM237" s="228" t="s">
        <v>372</v>
      </c>
    </row>
    <row r="238" s="2" customFormat="1" ht="24.15" customHeight="1">
      <c r="A238" s="37"/>
      <c r="B238" s="38"/>
      <c r="C238" s="253" t="s">
        <v>373</v>
      </c>
      <c r="D238" s="253" t="s">
        <v>187</v>
      </c>
      <c r="E238" s="254" t="s">
        <v>374</v>
      </c>
      <c r="F238" s="255" t="s">
        <v>375</v>
      </c>
      <c r="G238" s="256" t="s">
        <v>359</v>
      </c>
      <c r="H238" s="257">
        <v>1</v>
      </c>
      <c r="I238" s="258"/>
      <c r="J238" s="259">
        <f>ROUND(I238*H238,2)</f>
        <v>0</v>
      </c>
      <c r="K238" s="255" t="s">
        <v>138</v>
      </c>
      <c r="L238" s="260"/>
      <c r="M238" s="261" t="s">
        <v>1</v>
      </c>
      <c r="N238" s="262" t="s">
        <v>38</v>
      </c>
      <c r="O238" s="90"/>
      <c r="P238" s="226">
        <f>O238*H238</f>
        <v>0</v>
      </c>
      <c r="Q238" s="226">
        <v>0.0025000000000000001</v>
      </c>
      <c r="R238" s="226">
        <f>Q238*H238</f>
        <v>0.0025000000000000001</v>
      </c>
      <c r="S238" s="226">
        <v>0</v>
      </c>
      <c r="T238" s="227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28" t="s">
        <v>176</v>
      </c>
      <c r="AT238" s="228" t="s">
        <v>187</v>
      </c>
      <c r="AU238" s="228" t="s">
        <v>83</v>
      </c>
      <c r="AY238" s="16" t="s">
        <v>132</v>
      </c>
      <c r="BE238" s="229">
        <f>IF(N238="základní",J238,0)</f>
        <v>0</v>
      </c>
      <c r="BF238" s="229">
        <f>IF(N238="snížená",J238,0)</f>
        <v>0</v>
      </c>
      <c r="BG238" s="229">
        <f>IF(N238="zákl. přenesená",J238,0)</f>
        <v>0</v>
      </c>
      <c r="BH238" s="229">
        <f>IF(N238="sníž. přenesená",J238,0)</f>
        <v>0</v>
      </c>
      <c r="BI238" s="229">
        <f>IF(N238="nulová",J238,0)</f>
        <v>0</v>
      </c>
      <c r="BJ238" s="16" t="s">
        <v>81</v>
      </c>
      <c r="BK238" s="229">
        <f>ROUND(I238*H238,2)</f>
        <v>0</v>
      </c>
      <c r="BL238" s="16" t="s">
        <v>139</v>
      </c>
      <c r="BM238" s="228" t="s">
        <v>376</v>
      </c>
    </row>
    <row r="239" s="2" customFormat="1" ht="16.5" customHeight="1">
      <c r="A239" s="37"/>
      <c r="B239" s="38"/>
      <c r="C239" s="253" t="s">
        <v>377</v>
      </c>
      <c r="D239" s="253" t="s">
        <v>187</v>
      </c>
      <c r="E239" s="254" t="s">
        <v>378</v>
      </c>
      <c r="F239" s="255" t="s">
        <v>379</v>
      </c>
      <c r="G239" s="256" t="s">
        <v>359</v>
      </c>
      <c r="H239" s="257">
        <v>4</v>
      </c>
      <c r="I239" s="258"/>
      <c r="J239" s="259">
        <f>ROUND(I239*H239,2)</f>
        <v>0</v>
      </c>
      <c r="K239" s="255" t="s">
        <v>138</v>
      </c>
      <c r="L239" s="260"/>
      <c r="M239" s="261" t="s">
        <v>1</v>
      </c>
      <c r="N239" s="262" t="s">
        <v>38</v>
      </c>
      <c r="O239" s="90"/>
      <c r="P239" s="226">
        <f>O239*H239</f>
        <v>0</v>
      </c>
      <c r="Q239" s="226">
        <v>0.0077000000000000002</v>
      </c>
      <c r="R239" s="226">
        <f>Q239*H239</f>
        <v>0.030800000000000001</v>
      </c>
      <c r="S239" s="226">
        <v>0</v>
      </c>
      <c r="T239" s="227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28" t="s">
        <v>176</v>
      </c>
      <c r="AT239" s="228" t="s">
        <v>187</v>
      </c>
      <c r="AU239" s="228" t="s">
        <v>83</v>
      </c>
      <c r="AY239" s="16" t="s">
        <v>132</v>
      </c>
      <c r="BE239" s="229">
        <f>IF(N239="základní",J239,0)</f>
        <v>0</v>
      </c>
      <c r="BF239" s="229">
        <f>IF(N239="snížená",J239,0)</f>
        <v>0</v>
      </c>
      <c r="BG239" s="229">
        <f>IF(N239="zákl. přenesená",J239,0)</f>
        <v>0</v>
      </c>
      <c r="BH239" s="229">
        <f>IF(N239="sníž. přenesená",J239,0)</f>
        <v>0</v>
      </c>
      <c r="BI239" s="229">
        <f>IF(N239="nulová",J239,0)</f>
        <v>0</v>
      </c>
      <c r="BJ239" s="16" t="s">
        <v>81</v>
      </c>
      <c r="BK239" s="229">
        <f>ROUND(I239*H239,2)</f>
        <v>0</v>
      </c>
      <c r="BL239" s="16" t="s">
        <v>139</v>
      </c>
      <c r="BM239" s="228" t="s">
        <v>380</v>
      </c>
    </row>
    <row r="240" s="2" customFormat="1" ht="16.5" customHeight="1">
      <c r="A240" s="37"/>
      <c r="B240" s="38"/>
      <c r="C240" s="253" t="s">
        <v>381</v>
      </c>
      <c r="D240" s="253" t="s">
        <v>187</v>
      </c>
      <c r="E240" s="254" t="s">
        <v>382</v>
      </c>
      <c r="F240" s="255" t="s">
        <v>383</v>
      </c>
      <c r="G240" s="256" t="s">
        <v>359</v>
      </c>
      <c r="H240" s="257">
        <v>2</v>
      </c>
      <c r="I240" s="258"/>
      <c r="J240" s="259">
        <f>ROUND(I240*H240,2)</f>
        <v>0</v>
      </c>
      <c r="K240" s="255" t="s">
        <v>138</v>
      </c>
      <c r="L240" s="260"/>
      <c r="M240" s="261" t="s">
        <v>1</v>
      </c>
      <c r="N240" s="262" t="s">
        <v>38</v>
      </c>
      <c r="O240" s="90"/>
      <c r="P240" s="226">
        <f>O240*H240</f>
        <v>0</v>
      </c>
      <c r="Q240" s="226">
        <v>0.0053</v>
      </c>
      <c r="R240" s="226">
        <f>Q240*H240</f>
        <v>0.0106</v>
      </c>
      <c r="S240" s="226">
        <v>0</v>
      </c>
      <c r="T240" s="227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28" t="s">
        <v>176</v>
      </c>
      <c r="AT240" s="228" t="s">
        <v>187</v>
      </c>
      <c r="AU240" s="228" t="s">
        <v>83</v>
      </c>
      <c r="AY240" s="16" t="s">
        <v>132</v>
      </c>
      <c r="BE240" s="229">
        <f>IF(N240="základní",J240,0)</f>
        <v>0</v>
      </c>
      <c r="BF240" s="229">
        <f>IF(N240="snížená",J240,0)</f>
        <v>0</v>
      </c>
      <c r="BG240" s="229">
        <f>IF(N240="zákl. přenesená",J240,0)</f>
        <v>0</v>
      </c>
      <c r="BH240" s="229">
        <f>IF(N240="sníž. přenesená",J240,0)</f>
        <v>0</v>
      </c>
      <c r="BI240" s="229">
        <f>IF(N240="nulová",J240,0)</f>
        <v>0</v>
      </c>
      <c r="BJ240" s="16" t="s">
        <v>81</v>
      </c>
      <c r="BK240" s="229">
        <f>ROUND(I240*H240,2)</f>
        <v>0</v>
      </c>
      <c r="BL240" s="16" t="s">
        <v>139</v>
      </c>
      <c r="BM240" s="228" t="s">
        <v>384</v>
      </c>
    </row>
    <row r="241" s="2" customFormat="1" ht="24.15" customHeight="1">
      <c r="A241" s="37"/>
      <c r="B241" s="38"/>
      <c r="C241" s="217" t="s">
        <v>385</v>
      </c>
      <c r="D241" s="217" t="s">
        <v>134</v>
      </c>
      <c r="E241" s="218" t="s">
        <v>386</v>
      </c>
      <c r="F241" s="219" t="s">
        <v>387</v>
      </c>
      <c r="G241" s="220" t="s">
        <v>359</v>
      </c>
      <c r="H241" s="221">
        <v>2</v>
      </c>
      <c r="I241" s="222"/>
      <c r="J241" s="223">
        <f>ROUND(I241*H241,2)</f>
        <v>0</v>
      </c>
      <c r="K241" s="219" t="s">
        <v>138</v>
      </c>
      <c r="L241" s="43"/>
      <c r="M241" s="224" t="s">
        <v>1</v>
      </c>
      <c r="N241" s="225" t="s">
        <v>38</v>
      </c>
      <c r="O241" s="90"/>
      <c r="P241" s="226">
        <f>O241*H241</f>
        <v>0</v>
      </c>
      <c r="Q241" s="226">
        <v>0</v>
      </c>
      <c r="R241" s="226">
        <f>Q241*H241</f>
        <v>0</v>
      </c>
      <c r="S241" s="226">
        <v>0</v>
      </c>
      <c r="T241" s="227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28" t="s">
        <v>139</v>
      </c>
      <c r="AT241" s="228" t="s">
        <v>134</v>
      </c>
      <c r="AU241" s="228" t="s">
        <v>83</v>
      </c>
      <c r="AY241" s="16" t="s">
        <v>132</v>
      </c>
      <c r="BE241" s="229">
        <f>IF(N241="základní",J241,0)</f>
        <v>0</v>
      </c>
      <c r="BF241" s="229">
        <f>IF(N241="snížená",J241,0)</f>
        <v>0</v>
      </c>
      <c r="BG241" s="229">
        <f>IF(N241="zákl. přenesená",J241,0)</f>
        <v>0</v>
      </c>
      <c r="BH241" s="229">
        <f>IF(N241="sníž. přenesená",J241,0)</f>
        <v>0</v>
      </c>
      <c r="BI241" s="229">
        <f>IF(N241="nulová",J241,0)</f>
        <v>0</v>
      </c>
      <c r="BJ241" s="16" t="s">
        <v>81</v>
      </c>
      <c r="BK241" s="229">
        <f>ROUND(I241*H241,2)</f>
        <v>0</v>
      </c>
      <c r="BL241" s="16" t="s">
        <v>139</v>
      </c>
      <c r="BM241" s="228" t="s">
        <v>388</v>
      </c>
    </row>
    <row r="242" s="2" customFormat="1" ht="16.5" customHeight="1">
      <c r="A242" s="37"/>
      <c r="B242" s="38"/>
      <c r="C242" s="253" t="s">
        <v>389</v>
      </c>
      <c r="D242" s="253" t="s">
        <v>187</v>
      </c>
      <c r="E242" s="254" t="s">
        <v>390</v>
      </c>
      <c r="F242" s="255" t="s">
        <v>391</v>
      </c>
      <c r="G242" s="256" t="s">
        <v>359</v>
      </c>
      <c r="H242" s="257">
        <v>2</v>
      </c>
      <c r="I242" s="258"/>
      <c r="J242" s="259">
        <f>ROUND(I242*H242,2)</f>
        <v>0</v>
      </c>
      <c r="K242" s="255" t="s">
        <v>138</v>
      </c>
      <c r="L242" s="260"/>
      <c r="M242" s="261" t="s">
        <v>1</v>
      </c>
      <c r="N242" s="262" t="s">
        <v>38</v>
      </c>
      <c r="O242" s="90"/>
      <c r="P242" s="226">
        <f>O242*H242</f>
        <v>0</v>
      </c>
      <c r="Q242" s="226">
        <v>0.0089999999999999993</v>
      </c>
      <c r="R242" s="226">
        <f>Q242*H242</f>
        <v>0.017999999999999999</v>
      </c>
      <c r="S242" s="226">
        <v>0</v>
      </c>
      <c r="T242" s="227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28" t="s">
        <v>176</v>
      </c>
      <c r="AT242" s="228" t="s">
        <v>187</v>
      </c>
      <c r="AU242" s="228" t="s">
        <v>83</v>
      </c>
      <c r="AY242" s="16" t="s">
        <v>132</v>
      </c>
      <c r="BE242" s="229">
        <f>IF(N242="základní",J242,0)</f>
        <v>0</v>
      </c>
      <c r="BF242" s="229">
        <f>IF(N242="snížená",J242,0)</f>
        <v>0</v>
      </c>
      <c r="BG242" s="229">
        <f>IF(N242="zákl. přenesená",J242,0)</f>
        <v>0</v>
      </c>
      <c r="BH242" s="229">
        <f>IF(N242="sníž. přenesená",J242,0)</f>
        <v>0</v>
      </c>
      <c r="BI242" s="229">
        <f>IF(N242="nulová",J242,0)</f>
        <v>0</v>
      </c>
      <c r="BJ242" s="16" t="s">
        <v>81</v>
      </c>
      <c r="BK242" s="229">
        <f>ROUND(I242*H242,2)</f>
        <v>0</v>
      </c>
      <c r="BL242" s="16" t="s">
        <v>139</v>
      </c>
      <c r="BM242" s="228" t="s">
        <v>392</v>
      </c>
    </row>
    <row r="243" s="2" customFormat="1" ht="24.15" customHeight="1">
      <c r="A243" s="37"/>
      <c r="B243" s="38"/>
      <c r="C243" s="217" t="s">
        <v>393</v>
      </c>
      <c r="D243" s="217" t="s">
        <v>134</v>
      </c>
      <c r="E243" s="218" t="s">
        <v>394</v>
      </c>
      <c r="F243" s="219" t="s">
        <v>395</v>
      </c>
      <c r="G243" s="220" t="s">
        <v>359</v>
      </c>
      <c r="H243" s="221">
        <v>12</v>
      </c>
      <c r="I243" s="222"/>
      <c r="J243" s="223">
        <f>ROUND(I243*H243,2)</f>
        <v>0</v>
      </c>
      <c r="K243" s="219" t="s">
        <v>138</v>
      </c>
      <c r="L243" s="43"/>
      <c r="M243" s="224" t="s">
        <v>1</v>
      </c>
      <c r="N243" s="225" t="s">
        <v>38</v>
      </c>
      <c r="O243" s="90"/>
      <c r="P243" s="226">
        <f>O243*H243</f>
        <v>0</v>
      </c>
      <c r="Q243" s="226">
        <v>0.11241</v>
      </c>
      <c r="R243" s="226">
        <f>Q243*H243</f>
        <v>1.3489199999999999</v>
      </c>
      <c r="S243" s="226">
        <v>0</v>
      </c>
      <c r="T243" s="227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28" t="s">
        <v>139</v>
      </c>
      <c r="AT243" s="228" t="s">
        <v>134</v>
      </c>
      <c r="AU243" s="228" t="s">
        <v>83</v>
      </c>
      <c r="AY243" s="16" t="s">
        <v>132</v>
      </c>
      <c r="BE243" s="229">
        <f>IF(N243="základní",J243,0)</f>
        <v>0</v>
      </c>
      <c r="BF243" s="229">
        <f>IF(N243="snížená",J243,0)</f>
        <v>0</v>
      </c>
      <c r="BG243" s="229">
        <f>IF(N243="zákl. přenesená",J243,0)</f>
        <v>0</v>
      </c>
      <c r="BH243" s="229">
        <f>IF(N243="sníž. přenesená",J243,0)</f>
        <v>0</v>
      </c>
      <c r="BI243" s="229">
        <f>IF(N243="nulová",J243,0)</f>
        <v>0</v>
      </c>
      <c r="BJ243" s="16" t="s">
        <v>81</v>
      </c>
      <c r="BK243" s="229">
        <f>ROUND(I243*H243,2)</f>
        <v>0</v>
      </c>
      <c r="BL243" s="16" t="s">
        <v>139</v>
      </c>
      <c r="BM243" s="228" t="s">
        <v>396</v>
      </c>
    </row>
    <row r="244" s="2" customFormat="1" ht="33" customHeight="1">
      <c r="A244" s="37"/>
      <c r="B244" s="38"/>
      <c r="C244" s="217" t="s">
        <v>397</v>
      </c>
      <c r="D244" s="217" t="s">
        <v>134</v>
      </c>
      <c r="E244" s="218" t="s">
        <v>398</v>
      </c>
      <c r="F244" s="219" t="s">
        <v>399</v>
      </c>
      <c r="G244" s="220" t="s">
        <v>359</v>
      </c>
      <c r="H244" s="221">
        <v>24</v>
      </c>
      <c r="I244" s="222"/>
      <c r="J244" s="223">
        <f>ROUND(I244*H244,2)</f>
        <v>0</v>
      </c>
      <c r="K244" s="219" t="s">
        <v>138</v>
      </c>
      <c r="L244" s="43"/>
      <c r="M244" s="224" t="s">
        <v>1</v>
      </c>
      <c r="N244" s="225" t="s">
        <v>38</v>
      </c>
      <c r="O244" s="90"/>
      <c r="P244" s="226">
        <f>O244*H244</f>
        <v>0</v>
      </c>
      <c r="Q244" s="226">
        <v>0</v>
      </c>
      <c r="R244" s="226">
        <f>Q244*H244</f>
        <v>0</v>
      </c>
      <c r="S244" s="226">
        <v>0</v>
      </c>
      <c r="T244" s="227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28" t="s">
        <v>139</v>
      </c>
      <c r="AT244" s="228" t="s">
        <v>134</v>
      </c>
      <c r="AU244" s="228" t="s">
        <v>83</v>
      </c>
      <c r="AY244" s="16" t="s">
        <v>132</v>
      </c>
      <c r="BE244" s="229">
        <f>IF(N244="základní",J244,0)</f>
        <v>0</v>
      </c>
      <c r="BF244" s="229">
        <f>IF(N244="snížená",J244,0)</f>
        <v>0</v>
      </c>
      <c r="BG244" s="229">
        <f>IF(N244="zákl. přenesená",J244,0)</f>
        <v>0</v>
      </c>
      <c r="BH244" s="229">
        <f>IF(N244="sníž. přenesená",J244,0)</f>
        <v>0</v>
      </c>
      <c r="BI244" s="229">
        <f>IF(N244="nulová",J244,0)</f>
        <v>0</v>
      </c>
      <c r="BJ244" s="16" t="s">
        <v>81</v>
      </c>
      <c r="BK244" s="229">
        <f>ROUND(I244*H244,2)</f>
        <v>0</v>
      </c>
      <c r="BL244" s="16" t="s">
        <v>139</v>
      </c>
      <c r="BM244" s="228" t="s">
        <v>400</v>
      </c>
    </row>
    <row r="245" s="2" customFormat="1" ht="21.75" customHeight="1">
      <c r="A245" s="37"/>
      <c r="B245" s="38"/>
      <c r="C245" s="253" t="s">
        <v>401</v>
      </c>
      <c r="D245" s="253" t="s">
        <v>187</v>
      </c>
      <c r="E245" s="254" t="s">
        <v>402</v>
      </c>
      <c r="F245" s="255" t="s">
        <v>403</v>
      </c>
      <c r="G245" s="256" t="s">
        <v>359</v>
      </c>
      <c r="H245" s="257">
        <v>12</v>
      </c>
      <c r="I245" s="258"/>
      <c r="J245" s="259">
        <f>ROUND(I245*H245,2)</f>
        <v>0</v>
      </c>
      <c r="K245" s="255" t="s">
        <v>138</v>
      </c>
      <c r="L245" s="260"/>
      <c r="M245" s="261" t="s">
        <v>1</v>
      </c>
      <c r="N245" s="262" t="s">
        <v>38</v>
      </c>
      <c r="O245" s="90"/>
      <c r="P245" s="226">
        <f>O245*H245</f>
        <v>0</v>
      </c>
      <c r="Q245" s="226">
        <v>0.0061000000000000004</v>
      </c>
      <c r="R245" s="226">
        <f>Q245*H245</f>
        <v>0.073200000000000001</v>
      </c>
      <c r="S245" s="226">
        <v>0</v>
      </c>
      <c r="T245" s="227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28" t="s">
        <v>176</v>
      </c>
      <c r="AT245" s="228" t="s">
        <v>187</v>
      </c>
      <c r="AU245" s="228" t="s">
        <v>83</v>
      </c>
      <c r="AY245" s="16" t="s">
        <v>132</v>
      </c>
      <c r="BE245" s="229">
        <f>IF(N245="základní",J245,0)</f>
        <v>0</v>
      </c>
      <c r="BF245" s="229">
        <f>IF(N245="snížená",J245,0)</f>
        <v>0</v>
      </c>
      <c r="BG245" s="229">
        <f>IF(N245="zákl. přenesená",J245,0)</f>
        <v>0</v>
      </c>
      <c r="BH245" s="229">
        <f>IF(N245="sníž. přenesená",J245,0)</f>
        <v>0</v>
      </c>
      <c r="BI245" s="229">
        <f>IF(N245="nulová",J245,0)</f>
        <v>0</v>
      </c>
      <c r="BJ245" s="16" t="s">
        <v>81</v>
      </c>
      <c r="BK245" s="229">
        <f>ROUND(I245*H245,2)</f>
        <v>0</v>
      </c>
      <c r="BL245" s="16" t="s">
        <v>139</v>
      </c>
      <c r="BM245" s="228" t="s">
        <v>404</v>
      </c>
    </row>
    <row r="246" s="2" customFormat="1" ht="16.5" customHeight="1">
      <c r="A246" s="37"/>
      <c r="B246" s="38"/>
      <c r="C246" s="253" t="s">
        <v>405</v>
      </c>
      <c r="D246" s="253" t="s">
        <v>187</v>
      </c>
      <c r="E246" s="254" t="s">
        <v>406</v>
      </c>
      <c r="F246" s="255" t="s">
        <v>407</v>
      </c>
      <c r="G246" s="256" t="s">
        <v>359</v>
      </c>
      <c r="H246" s="257">
        <v>12</v>
      </c>
      <c r="I246" s="258"/>
      <c r="J246" s="259">
        <f>ROUND(I246*H246,2)</f>
        <v>0</v>
      </c>
      <c r="K246" s="255" t="s">
        <v>138</v>
      </c>
      <c r="L246" s="260"/>
      <c r="M246" s="261" t="s">
        <v>1</v>
      </c>
      <c r="N246" s="262" t="s">
        <v>38</v>
      </c>
      <c r="O246" s="90"/>
      <c r="P246" s="226">
        <f>O246*H246</f>
        <v>0</v>
      </c>
      <c r="Q246" s="226">
        <v>0.0030000000000000001</v>
      </c>
      <c r="R246" s="226">
        <f>Q246*H246</f>
        <v>0.036000000000000004</v>
      </c>
      <c r="S246" s="226">
        <v>0</v>
      </c>
      <c r="T246" s="227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28" t="s">
        <v>176</v>
      </c>
      <c r="AT246" s="228" t="s">
        <v>187</v>
      </c>
      <c r="AU246" s="228" t="s">
        <v>83</v>
      </c>
      <c r="AY246" s="16" t="s">
        <v>132</v>
      </c>
      <c r="BE246" s="229">
        <f>IF(N246="základní",J246,0)</f>
        <v>0</v>
      </c>
      <c r="BF246" s="229">
        <f>IF(N246="snížená",J246,0)</f>
        <v>0</v>
      </c>
      <c r="BG246" s="229">
        <f>IF(N246="zákl. přenesená",J246,0)</f>
        <v>0</v>
      </c>
      <c r="BH246" s="229">
        <f>IF(N246="sníž. přenesená",J246,0)</f>
        <v>0</v>
      </c>
      <c r="BI246" s="229">
        <f>IF(N246="nulová",J246,0)</f>
        <v>0</v>
      </c>
      <c r="BJ246" s="16" t="s">
        <v>81</v>
      </c>
      <c r="BK246" s="229">
        <f>ROUND(I246*H246,2)</f>
        <v>0</v>
      </c>
      <c r="BL246" s="16" t="s">
        <v>139</v>
      </c>
      <c r="BM246" s="228" t="s">
        <v>408</v>
      </c>
    </row>
    <row r="247" s="2" customFormat="1" ht="21.75" customHeight="1">
      <c r="A247" s="37"/>
      <c r="B247" s="38"/>
      <c r="C247" s="253" t="s">
        <v>409</v>
      </c>
      <c r="D247" s="253" t="s">
        <v>187</v>
      </c>
      <c r="E247" s="254" t="s">
        <v>410</v>
      </c>
      <c r="F247" s="255" t="s">
        <v>411</v>
      </c>
      <c r="G247" s="256" t="s">
        <v>359</v>
      </c>
      <c r="H247" s="257">
        <v>24</v>
      </c>
      <c r="I247" s="258"/>
      <c r="J247" s="259">
        <f>ROUND(I247*H247,2)</f>
        <v>0</v>
      </c>
      <c r="K247" s="255" t="s">
        <v>138</v>
      </c>
      <c r="L247" s="260"/>
      <c r="M247" s="261" t="s">
        <v>1</v>
      </c>
      <c r="N247" s="262" t="s">
        <v>38</v>
      </c>
      <c r="O247" s="90"/>
      <c r="P247" s="226">
        <f>O247*H247</f>
        <v>0</v>
      </c>
      <c r="Q247" s="226">
        <v>0.00035</v>
      </c>
      <c r="R247" s="226">
        <f>Q247*H247</f>
        <v>0.0083999999999999995</v>
      </c>
      <c r="S247" s="226">
        <v>0</v>
      </c>
      <c r="T247" s="227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28" t="s">
        <v>176</v>
      </c>
      <c r="AT247" s="228" t="s">
        <v>187</v>
      </c>
      <c r="AU247" s="228" t="s">
        <v>83</v>
      </c>
      <c r="AY247" s="16" t="s">
        <v>132</v>
      </c>
      <c r="BE247" s="229">
        <f>IF(N247="základní",J247,0)</f>
        <v>0</v>
      </c>
      <c r="BF247" s="229">
        <f>IF(N247="snížená",J247,0)</f>
        <v>0</v>
      </c>
      <c r="BG247" s="229">
        <f>IF(N247="zákl. přenesená",J247,0)</f>
        <v>0</v>
      </c>
      <c r="BH247" s="229">
        <f>IF(N247="sníž. přenesená",J247,0)</f>
        <v>0</v>
      </c>
      <c r="BI247" s="229">
        <f>IF(N247="nulová",J247,0)</f>
        <v>0</v>
      </c>
      <c r="BJ247" s="16" t="s">
        <v>81</v>
      </c>
      <c r="BK247" s="229">
        <f>ROUND(I247*H247,2)</f>
        <v>0</v>
      </c>
      <c r="BL247" s="16" t="s">
        <v>139</v>
      </c>
      <c r="BM247" s="228" t="s">
        <v>412</v>
      </c>
    </row>
    <row r="248" s="2" customFormat="1" ht="16.5" customHeight="1">
      <c r="A248" s="37"/>
      <c r="B248" s="38"/>
      <c r="C248" s="253" t="s">
        <v>413</v>
      </c>
      <c r="D248" s="253" t="s">
        <v>187</v>
      </c>
      <c r="E248" s="254" t="s">
        <v>414</v>
      </c>
      <c r="F248" s="255" t="s">
        <v>415</v>
      </c>
      <c r="G248" s="256" t="s">
        <v>359</v>
      </c>
      <c r="H248" s="257">
        <v>12</v>
      </c>
      <c r="I248" s="258"/>
      <c r="J248" s="259">
        <f>ROUND(I248*H248,2)</f>
        <v>0</v>
      </c>
      <c r="K248" s="255" t="s">
        <v>138</v>
      </c>
      <c r="L248" s="260"/>
      <c r="M248" s="261" t="s">
        <v>1</v>
      </c>
      <c r="N248" s="262" t="s">
        <v>38</v>
      </c>
      <c r="O248" s="90"/>
      <c r="P248" s="226">
        <f>O248*H248</f>
        <v>0</v>
      </c>
      <c r="Q248" s="226">
        <v>0.00010000000000000001</v>
      </c>
      <c r="R248" s="226">
        <f>Q248*H248</f>
        <v>0.0012000000000000001</v>
      </c>
      <c r="S248" s="226">
        <v>0</v>
      </c>
      <c r="T248" s="227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28" t="s">
        <v>176</v>
      </c>
      <c r="AT248" s="228" t="s">
        <v>187</v>
      </c>
      <c r="AU248" s="228" t="s">
        <v>83</v>
      </c>
      <c r="AY248" s="16" t="s">
        <v>132</v>
      </c>
      <c r="BE248" s="229">
        <f>IF(N248="základní",J248,0)</f>
        <v>0</v>
      </c>
      <c r="BF248" s="229">
        <f>IF(N248="snížená",J248,0)</f>
        <v>0</v>
      </c>
      <c r="BG248" s="229">
        <f>IF(N248="zákl. přenesená",J248,0)</f>
        <v>0</v>
      </c>
      <c r="BH248" s="229">
        <f>IF(N248="sníž. přenesená",J248,0)</f>
        <v>0</v>
      </c>
      <c r="BI248" s="229">
        <f>IF(N248="nulová",J248,0)</f>
        <v>0</v>
      </c>
      <c r="BJ248" s="16" t="s">
        <v>81</v>
      </c>
      <c r="BK248" s="229">
        <f>ROUND(I248*H248,2)</f>
        <v>0</v>
      </c>
      <c r="BL248" s="16" t="s">
        <v>139</v>
      </c>
      <c r="BM248" s="228" t="s">
        <v>416</v>
      </c>
    </row>
    <row r="249" s="2" customFormat="1" ht="24.15" customHeight="1">
      <c r="A249" s="37"/>
      <c r="B249" s="38"/>
      <c r="C249" s="217" t="s">
        <v>417</v>
      </c>
      <c r="D249" s="217" t="s">
        <v>134</v>
      </c>
      <c r="E249" s="218" t="s">
        <v>418</v>
      </c>
      <c r="F249" s="219" t="s">
        <v>419</v>
      </c>
      <c r="G249" s="220" t="s">
        <v>230</v>
      </c>
      <c r="H249" s="221">
        <v>401</v>
      </c>
      <c r="I249" s="222"/>
      <c r="J249" s="223">
        <f>ROUND(I249*H249,2)</f>
        <v>0</v>
      </c>
      <c r="K249" s="219" t="s">
        <v>138</v>
      </c>
      <c r="L249" s="43"/>
      <c r="M249" s="224" t="s">
        <v>1</v>
      </c>
      <c r="N249" s="225" t="s">
        <v>38</v>
      </c>
      <c r="O249" s="90"/>
      <c r="P249" s="226">
        <f>O249*H249</f>
        <v>0</v>
      </c>
      <c r="Q249" s="226">
        <v>0.00020000000000000001</v>
      </c>
      <c r="R249" s="226">
        <f>Q249*H249</f>
        <v>0.080200000000000007</v>
      </c>
      <c r="S249" s="226">
        <v>0</v>
      </c>
      <c r="T249" s="227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28" t="s">
        <v>139</v>
      </c>
      <c r="AT249" s="228" t="s">
        <v>134</v>
      </c>
      <c r="AU249" s="228" t="s">
        <v>83</v>
      </c>
      <c r="AY249" s="16" t="s">
        <v>132</v>
      </c>
      <c r="BE249" s="229">
        <f>IF(N249="základní",J249,0)</f>
        <v>0</v>
      </c>
      <c r="BF249" s="229">
        <f>IF(N249="snížená",J249,0)</f>
        <v>0</v>
      </c>
      <c r="BG249" s="229">
        <f>IF(N249="zákl. přenesená",J249,0)</f>
        <v>0</v>
      </c>
      <c r="BH249" s="229">
        <f>IF(N249="sníž. přenesená",J249,0)</f>
        <v>0</v>
      </c>
      <c r="BI249" s="229">
        <f>IF(N249="nulová",J249,0)</f>
        <v>0</v>
      </c>
      <c r="BJ249" s="16" t="s">
        <v>81</v>
      </c>
      <c r="BK249" s="229">
        <f>ROUND(I249*H249,2)</f>
        <v>0</v>
      </c>
      <c r="BL249" s="16" t="s">
        <v>139</v>
      </c>
      <c r="BM249" s="228" t="s">
        <v>420</v>
      </c>
    </row>
    <row r="250" s="13" customFormat="1">
      <c r="A250" s="13"/>
      <c r="B250" s="230"/>
      <c r="C250" s="231"/>
      <c r="D250" s="232" t="s">
        <v>141</v>
      </c>
      <c r="E250" s="233" t="s">
        <v>1</v>
      </c>
      <c r="F250" s="234" t="s">
        <v>421</v>
      </c>
      <c r="G250" s="231"/>
      <c r="H250" s="235">
        <v>401</v>
      </c>
      <c r="I250" s="236"/>
      <c r="J250" s="231"/>
      <c r="K250" s="231"/>
      <c r="L250" s="237"/>
      <c r="M250" s="238"/>
      <c r="N250" s="239"/>
      <c r="O250" s="239"/>
      <c r="P250" s="239"/>
      <c r="Q250" s="239"/>
      <c r="R250" s="239"/>
      <c r="S250" s="239"/>
      <c r="T250" s="240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1" t="s">
        <v>141</v>
      </c>
      <c r="AU250" s="241" t="s">
        <v>83</v>
      </c>
      <c r="AV250" s="13" t="s">
        <v>83</v>
      </c>
      <c r="AW250" s="13" t="s">
        <v>30</v>
      </c>
      <c r="AX250" s="13" t="s">
        <v>81</v>
      </c>
      <c r="AY250" s="241" t="s">
        <v>132</v>
      </c>
    </row>
    <row r="251" s="2" customFormat="1" ht="33" customHeight="1">
      <c r="A251" s="37"/>
      <c r="B251" s="38"/>
      <c r="C251" s="217" t="s">
        <v>422</v>
      </c>
      <c r="D251" s="217" t="s">
        <v>134</v>
      </c>
      <c r="E251" s="218" t="s">
        <v>423</v>
      </c>
      <c r="F251" s="219" t="s">
        <v>424</v>
      </c>
      <c r="G251" s="220" t="s">
        <v>230</v>
      </c>
      <c r="H251" s="221">
        <v>257</v>
      </c>
      <c r="I251" s="222"/>
      <c r="J251" s="223">
        <f>ROUND(I251*H251,2)</f>
        <v>0</v>
      </c>
      <c r="K251" s="219" t="s">
        <v>138</v>
      </c>
      <c r="L251" s="43"/>
      <c r="M251" s="224" t="s">
        <v>1</v>
      </c>
      <c r="N251" s="225" t="s">
        <v>38</v>
      </c>
      <c r="O251" s="90"/>
      <c r="P251" s="226">
        <f>O251*H251</f>
        <v>0</v>
      </c>
      <c r="Q251" s="226">
        <v>0.00012999999999999999</v>
      </c>
      <c r="R251" s="226">
        <f>Q251*H251</f>
        <v>0.033409999999999995</v>
      </c>
      <c r="S251" s="226">
        <v>0</v>
      </c>
      <c r="T251" s="227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28" t="s">
        <v>139</v>
      </c>
      <c r="AT251" s="228" t="s">
        <v>134</v>
      </c>
      <c r="AU251" s="228" t="s">
        <v>83</v>
      </c>
      <c r="AY251" s="16" t="s">
        <v>132</v>
      </c>
      <c r="BE251" s="229">
        <f>IF(N251="základní",J251,0)</f>
        <v>0</v>
      </c>
      <c r="BF251" s="229">
        <f>IF(N251="snížená",J251,0)</f>
        <v>0</v>
      </c>
      <c r="BG251" s="229">
        <f>IF(N251="zákl. přenesená",J251,0)</f>
        <v>0</v>
      </c>
      <c r="BH251" s="229">
        <f>IF(N251="sníž. přenesená",J251,0)</f>
        <v>0</v>
      </c>
      <c r="BI251" s="229">
        <f>IF(N251="nulová",J251,0)</f>
        <v>0</v>
      </c>
      <c r="BJ251" s="16" t="s">
        <v>81</v>
      </c>
      <c r="BK251" s="229">
        <f>ROUND(I251*H251,2)</f>
        <v>0</v>
      </c>
      <c r="BL251" s="16" t="s">
        <v>139</v>
      </c>
      <c r="BM251" s="228" t="s">
        <v>425</v>
      </c>
    </row>
    <row r="252" s="13" customFormat="1">
      <c r="A252" s="13"/>
      <c r="B252" s="230"/>
      <c r="C252" s="231"/>
      <c r="D252" s="232" t="s">
        <v>141</v>
      </c>
      <c r="E252" s="233" t="s">
        <v>1</v>
      </c>
      <c r="F252" s="234" t="s">
        <v>426</v>
      </c>
      <c r="G252" s="231"/>
      <c r="H252" s="235">
        <v>61</v>
      </c>
      <c r="I252" s="236"/>
      <c r="J252" s="231"/>
      <c r="K252" s="231"/>
      <c r="L252" s="237"/>
      <c r="M252" s="238"/>
      <c r="N252" s="239"/>
      <c r="O252" s="239"/>
      <c r="P252" s="239"/>
      <c r="Q252" s="239"/>
      <c r="R252" s="239"/>
      <c r="S252" s="239"/>
      <c r="T252" s="240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1" t="s">
        <v>141</v>
      </c>
      <c r="AU252" s="241" t="s">
        <v>83</v>
      </c>
      <c r="AV252" s="13" t="s">
        <v>83</v>
      </c>
      <c r="AW252" s="13" t="s">
        <v>30</v>
      </c>
      <c r="AX252" s="13" t="s">
        <v>73</v>
      </c>
      <c r="AY252" s="241" t="s">
        <v>132</v>
      </c>
    </row>
    <row r="253" s="13" customFormat="1">
      <c r="A253" s="13"/>
      <c r="B253" s="230"/>
      <c r="C253" s="231"/>
      <c r="D253" s="232" t="s">
        <v>141</v>
      </c>
      <c r="E253" s="233" t="s">
        <v>1</v>
      </c>
      <c r="F253" s="234" t="s">
        <v>427</v>
      </c>
      <c r="G253" s="231"/>
      <c r="H253" s="235">
        <v>196</v>
      </c>
      <c r="I253" s="236"/>
      <c r="J253" s="231"/>
      <c r="K253" s="231"/>
      <c r="L253" s="237"/>
      <c r="M253" s="238"/>
      <c r="N253" s="239"/>
      <c r="O253" s="239"/>
      <c r="P253" s="239"/>
      <c r="Q253" s="239"/>
      <c r="R253" s="239"/>
      <c r="S253" s="239"/>
      <c r="T253" s="240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1" t="s">
        <v>141</v>
      </c>
      <c r="AU253" s="241" t="s">
        <v>83</v>
      </c>
      <c r="AV253" s="13" t="s">
        <v>83</v>
      </c>
      <c r="AW253" s="13" t="s">
        <v>30</v>
      </c>
      <c r="AX253" s="13" t="s">
        <v>73</v>
      </c>
      <c r="AY253" s="241" t="s">
        <v>132</v>
      </c>
    </row>
    <row r="254" s="14" customFormat="1">
      <c r="A254" s="14"/>
      <c r="B254" s="242"/>
      <c r="C254" s="243"/>
      <c r="D254" s="232" t="s">
        <v>141</v>
      </c>
      <c r="E254" s="244" t="s">
        <v>1</v>
      </c>
      <c r="F254" s="245" t="s">
        <v>157</v>
      </c>
      <c r="G254" s="243"/>
      <c r="H254" s="246">
        <v>257</v>
      </c>
      <c r="I254" s="247"/>
      <c r="J254" s="243"/>
      <c r="K254" s="243"/>
      <c r="L254" s="248"/>
      <c r="M254" s="249"/>
      <c r="N254" s="250"/>
      <c r="O254" s="250"/>
      <c r="P254" s="250"/>
      <c r="Q254" s="250"/>
      <c r="R254" s="250"/>
      <c r="S254" s="250"/>
      <c r="T254" s="251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2" t="s">
        <v>141</v>
      </c>
      <c r="AU254" s="252" t="s">
        <v>83</v>
      </c>
      <c r="AV254" s="14" t="s">
        <v>139</v>
      </c>
      <c r="AW254" s="14" t="s">
        <v>30</v>
      </c>
      <c r="AX254" s="14" t="s">
        <v>81</v>
      </c>
      <c r="AY254" s="252" t="s">
        <v>132</v>
      </c>
    </row>
    <row r="255" s="2" customFormat="1" ht="37.8" customHeight="1">
      <c r="A255" s="37"/>
      <c r="B255" s="38"/>
      <c r="C255" s="217" t="s">
        <v>428</v>
      </c>
      <c r="D255" s="217" t="s">
        <v>134</v>
      </c>
      <c r="E255" s="218" t="s">
        <v>429</v>
      </c>
      <c r="F255" s="219" t="s">
        <v>430</v>
      </c>
      <c r="G255" s="220" t="s">
        <v>230</v>
      </c>
      <c r="H255" s="221">
        <v>658</v>
      </c>
      <c r="I255" s="222"/>
      <c r="J255" s="223">
        <f>ROUND(I255*H255,2)</f>
        <v>0</v>
      </c>
      <c r="K255" s="219" t="s">
        <v>138</v>
      </c>
      <c r="L255" s="43"/>
      <c r="M255" s="224" t="s">
        <v>1</v>
      </c>
      <c r="N255" s="225" t="s">
        <v>38</v>
      </c>
      <c r="O255" s="90"/>
      <c r="P255" s="226">
        <f>O255*H255</f>
        <v>0</v>
      </c>
      <c r="Q255" s="226">
        <v>0</v>
      </c>
      <c r="R255" s="226">
        <f>Q255*H255</f>
        <v>0</v>
      </c>
      <c r="S255" s="226">
        <v>0</v>
      </c>
      <c r="T255" s="227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28" t="s">
        <v>139</v>
      </c>
      <c r="AT255" s="228" t="s">
        <v>134</v>
      </c>
      <c r="AU255" s="228" t="s">
        <v>83</v>
      </c>
      <c r="AY255" s="16" t="s">
        <v>132</v>
      </c>
      <c r="BE255" s="229">
        <f>IF(N255="základní",J255,0)</f>
        <v>0</v>
      </c>
      <c r="BF255" s="229">
        <f>IF(N255="snížená",J255,0)</f>
        <v>0</v>
      </c>
      <c r="BG255" s="229">
        <f>IF(N255="zákl. přenesená",J255,0)</f>
        <v>0</v>
      </c>
      <c r="BH255" s="229">
        <f>IF(N255="sníž. přenesená",J255,0)</f>
        <v>0</v>
      </c>
      <c r="BI255" s="229">
        <f>IF(N255="nulová",J255,0)</f>
        <v>0</v>
      </c>
      <c r="BJ255" s="16" t="s">
        <v>81</v>
      </c>
      <c r="BK255" s="229">
        <f>ROUND(I255*H255,2)</f>
        <v>0</v>
      </c>
      <c r="BL255" s="16" t="s">
        <v>139</v>
      </c>
      <c r="BM255" s="228" t="s">
        <v>431</v>
      </c>
    </row>
    <row r="256" s="13" customFormat="1">
      <c r="A256" s="13"/>
      <c r="B256" s="230"/>
      <c r="C256" s="231"/>
      <c r="D256" s="232" t="s">
        <v>141</v>
      </c>
      <c r="E256" s="233" t="s">
        <v>1</v>
      </c>
      <c r="F256" s="234" t="s">
        <v>432</v>
      </c>
      <c r="G256" s="231"/>
      <c r="H256" s="235">
        <v>658</v>
      </c>
      <c r="I256" s="236"/>
      <c r="J256" s="231"/>
      <c r="K256" s="231"/>
      <c r="L256" s="237"/>
      <c r="M256" s="238"/>
      <c r="N256" s="239"/>
      <c r="O256" s="239"/>
      <c r="P256" s="239"/>
      <c r="Q256" s="239"/>
      <c r="R256" s="239"/>
      <c r="S256" s="239"/>
      <c r="T256" s="240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1" t="s">
        <v>141</v>
      </c>
      <c r="AU256" s="241" t="s">
        <v>83</v>
      </c>
      <c r="AV256" s="13" t="s">
        <v>83</v>
      </c>
      <c r="AW256" s="13" t="s">
        <v>30</v>
      </c>
      <c r="AX256" s="13" t="s">
        <v>81</v>
      </c>
      <c r="AY256" s="241" t="s">
        <v>132</v>
      </c>
    </row>
    <row r="257" s="2" customFormat="1" ht="62.7" customHeight="1">
      <c r="A257" s="37"/>
      <c r="B257" s="38"/>
      <c r="C257" s="217" t="s">
        <v>433</v>
      </c>
      <c r="D257" s="217" t="s">
        <v>134</v>
      </c>
      <c r="E257" s="218" t="s">
        <v>434</v>
      </c>
      <c r="F257" s="219" t="s">
        <v>435</v>
      </c>
      <c r="G257" s="220" t="s">
        <v>230</v>
      </c>
      <c r="H257" s="221">
        <v>633</v>
      </c>
      <c r="I257" s="222"/>
      <c r="J257" s="223">
        <f>ROUND(I257*H257,2)</f>
        <v>0</v>
      </c>
      <c r="K257" s="219" t="s">
        <v>138</v>
      </c>
      <c r="L257" s="43"/>
      <c r="M257" s="224" t="s">
        <v>1</v>
      </c>
      <c r="N257" s="225" t="s">
        <v>38</v>
      </c>
      <c r="O257" s="90"/>
      <c r="P257" s="226">
        <f>O257*H257</f>
        <v>0</v>
      </c>
      <c r="Q257" s="226">
        <v>0.089779999999999999</v>
      </c>
      <c r="R257" s="226">
        <f>Q257*H257</f>
        <v>56.830739999999999</v>
      </c>
      <c r="S257" s="226">
        <v>0</v>
      </c>
      <c r="T257" s="227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28" t="s">
        <v>139</v>
      </c>
      <c r="AT257" s="228" t="s">
        <v>134</v>
      </c>
      <c r="AU257" s="228" t="s">
        <v>83</v>
      </c>
      <c r="AY257" s="16" t="s">
        <v>132</v>
      </c>
      <c r="BE257" s="229">
        <f>IF(N257="základní",J257,0)</f>
        <v>0</v>
      </c>
      <c r="BF257" s="229">
        <f>IF(N257="snížená",J257,0)</f>
        <v>0</v>
      </c>
      <c r="BG257" s="229">
        <f>IF(N257="zákl. přenesená",J257,0)</f>
        <v>0</v>
      </c>
      <c r="BH257" s="229">
        <f>IF(N257="sníž. přenesená",J257,0)</f>
        <v>0</v>
      </c>
      <c r="BI257" s="229">
        <f>IF(N257="nulová",J257,0)</f>
        <v>0</v>
      </c>
      <c r="BJ257" s="16" t="s">
        <v>81</v>
      </c>
      <c r="BK257" s="229">
        <f>ROUND(I257*H257,2)</f>
        <v>0</v>
      </c>
      <c r="BL257" s="16" t="s">
        <v>139</v>
      </c>
      <c r="BM257" s="228" t="s">
        <v>436</v>
      </c>
    </row>
    <row r="258" s="13" customFormat="1">
      <c r="A258" s="13"/>
      <c r="B258" s="230"/>
      <c r="C258" s="231"/>
      <c r="D258" s="232" t="s">
        <v>141</v>
      </c>
      <c r="E258" s="233" t="s">
        <v>1</v>
      </c>
      <c r="F258" s="234" t="s">
        <v>437</v>
      </c>
      <c r="G258" s="231"/>
      <c r="H258" s="235">
        <v>633</v>
      </c>
      <c r="I258" s="236"/>
      <c r="J258" s="231"/>
      <c r="K258" s="231"/>
      <c r="L258" s="237"/>
      <c r="M258" s="238"/>
      <c r="N258" s="239"/>
      <c r="O258" s="239"/>
      <c r="P258" s="239"/>
      <c r="Q258" s="239"/>
      <c r="R258" s="239"/>
      <c r="S258" s="239"/>
      <c r="T258" s="240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1" t="s">
        <v>141</v>
      </c>
      <c r="AU258" s="241" t="s">
        <v>83</v>
      </c>
      <c r="AV258" s="13" t="s">
        <v>83</v>
      </c>
      <c r="AW258" s="13" t="s">
        <v>30</v>
      </c>
      <c r="AX258" s="13" t="s">
        <v>81</v>
      </c>
      <c r="AY258" s="241" t="s">
        <v>132</v>
      </c>
    </row>
    <row r="259" s="2" customFormat="1" ht="16.5" customHeight="1">
      <c r="A259" s="37"/>
      <c r="B259" s="38"/>
      <c r="C259" s="253" t="s">
        <v>438</v>
      </c>
      <c r="D259" s="253" t="s">
        <v>187</v>
      </c>
      <c r="E259" s="254" t="s">
        <v>439</v>
      </c>
      <c r="F259" s="255" t="s">
        <v>440</v>
      </c>
      <c r="G259" s="256" t="s">
        <v>137</v>
      </c>
      <c r="H259" s="257">
        <v>63.299999999999997</v>
      </c>
      <c r="I259" s="258"/>
      <c r="J259" s="259">
        <f>ROUND(I259*H259,2)</f>
        <v>0</v>
      </c>
      <c r="K259" s="255" t="s">
        <v>138</v>
      </c>
      <c r="L259" s="260"/>
      <c r="M259" s="261" t="s">
        <v>1</v>
      </c>
      <c r="N259" s="262" t="s">
        <v>38</v>
      </c>
      <c r="O259" s="90"/>
      <c r="P259" s="226">
        <f>O259*H259</f>
        <v>0</v>
      </c>
      <c r="Q259" s="226">
        <v>0.222</v>
      </c>
      <c r="R259" s="226">
        <f>Q259*H259</f>
        <v>14.0526</v>
      </c>
      <c r="S259" s="226">
        <v>0</v>
      </c>
      <c r="T259" s="227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28" t="s">
        <v>176</v>
      </c>
      <c r="AT259" s="228" t="s">
        <v>187</v>
      </c>
      <c r="AU259" s="228" t="s">
        <v>83</v>
      </c>
      <c r="AY259" s="16" t="s">
        <v>132</v>
      </c>
      <c r="BE259" s="229">
        <f>IF(N259="základní",J259,0)</f>
        <v>0</v>
      </c>
      <c r="BF259" s="229">
        <f>IF(N259="snížená",J259,0)</f>
        <v>0</v>
      </c>
      <c r="BG259" s="229">
        <f>IF(N259="zákl. přenesená",J259,0)</f>
        <v>0</v>
      </c>
      <c r="BH259" s="229">
        <f>IF(N259="sníž. přenesená",J259,0)</f>
        <v>0</v>
      </c>
      <c r="BI259" s="229">
        <f>IF(N259="nulová",J259,0)</f>
        <v>0</v>
      </c>
      <c r="BJ259" s="16" t="s">
        <v>81</v>
      </c>
      <c r="BK259" s="229">
        <f>ROUND(I259*H259,2)</f>
        <v>0</v>
      </c>
      <c r="BL259" s="16" t="s">
        <v>139</v>
      </c>
      <c r="BM259" s="228" t="s">
        <v>441</v>
      </c>
    </row>
    <row r="260" s="13" customFormat="1">
      <c r="A260" s="13"/>
      <c r="B260" s="230"/>
      <c r="C260" s="231"/>
      <c r="D260" s="232" t="s">
        <v>141</v>
      </c>
      <c r="E260" s="233" t="s">
        <v>1</v>
      </c>
      <c r="F260" s="234" t="s">
        <v>442</v>
      </c>
      <c r="G260" s="231"/>
      <c r="H260" s="235">
        <v>63.299999999999997</v>
      </c>
      <c r="I260" s="236"/>
      <c r="J260" s="231"/>
      <c r="K260" s="231"/>
      <c r="L260" s="237"/>
      <c r="M260" s="238"/>
      <c r="N260" s="239"/>
      <c r="O260" s="239"/>
      <c r="P260" s="239"/>
      <c r="Q260" s="239"/>
      <c r="R260" s="239"/>
      <c r="S260" s="239"/>
      <c r="T260" s="240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1" t="s">
        <v>141</v>
      </c>
      <c r="AU260" s="241" t="s">
        <v>83</v>
      </c>
      <c r="AV260" s="13" t="s">
        <v>83</v>
      </c>
      <c r="AW260" s="13" t="s">
        <v>30</v>
      </c>
      <c r="AX260" s="13" t="s">
        <v>81</v>
      </c>
      <c r="AY260" s="241" t="s">
        <v>132</v>
      </c>
    </row>
    <row r="261" s="2" customFormat="1" ht="49.05" customHeight="1">
      <c r="A261" s="37"/>
      <c r="B261" s="38"/>
      <c r="C261" s="217" t="s">
        <v>443</v>
      </c>
      <c r="D261" s="217" t="s">
        <v>134</v>
      </c>
      <c r="E261" s="218" t="s">
        <v>444</v>
      </c>
      <c r="F261" s="219" t="s">
        <v>445</v>
      </c>
      <c r="G261" s="220" t="s">
        <v>230</v>
      </c>
      <c r="H261" s="221">
        <v>249</v>
      </c>
      <c r="I261" s="222"/>
      <c r="J261" s="223">
        <f>ROUND(I261*H261,2)</f>
        <v>0</v>
      </c>
      <c r="K261" s="219" t="s">
        <v>138</v>
      </c>
      <c r="L261" s="43"/>
      <c r="M261" s="224" t="s">
        <v>1</v>
      </c>
      <c r="N261" s="225" t="s">
        <v>38</v>
      </c>
      <c r="O261" s="90"/>
      <c r="P261" s="226">
        <f>O261*H261</f>
        <v>0</v>
      </c>
      <c r="Q261" s="226">
        <v>0.16850000000000001</v>
      </c>
      <c r="R261" s="226">
        <f>Q261*H261</f>
        <v>41.956500000000005</v>
      </c>
      <c r="S261" s="226">
        <v>0</v>
      </c>
      <c r="T261" s="227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28" t="s">
        <v>139</v>
      </c>
      <c r="AT261" s="228" t="s">
        <v>134</v>
      </c>
      <c r="AU261" s="228" t="s">
        <v>83</v>
      </c>
      <c r="AY261" s="16" t="s">
        <v>132</v>
      </c>
      <c r="BE261" s="229">
        <f>IF(N261="základní",J261,0)</f>
        <v>0</v>
      </c>
      <c r="BF261" s="229">
        <f>IF(N261="snížená",J261,0)</f>
        <v>0</v>
      </c>
      <c r="BG261" s="229">
        <f>IF(N261="zákl. přenesená",J261,0)</f>
        <v>0</v>
      </c>
      <c r="BH261" s="229">
        <f>IF(N261="sníž. přenesená",J261,0)</f>
        <v>0</v>
      </c>
      <c r="BI261" s="229">
        <f>IF(N261="nulová",J261,0)</f>
        <v>0</v>
      </c>
      <c r="BJ261" s="16" t="s">
        <v>81</v>
      </c>
      <c r="BK261" s="229">
        <f>ROUND(I261*H261,2)</f>
        <v>0</v>
      </c>
      <c r="BL261" s="16" t="s">
        <v>139</v>
      </c>
      <c r="BM261" s="228" t="s">
        <v>446</v>
      </c>
    </row>
    <row r="262" s="13" customFormat="1">
      <c r="A262" s="13"/>
      <c r="B262" s="230"/>
      <c r="C262" s="231"/>
      <c r="D262" s="232" t="s">
        <v>141</v>
      </c>
      <c r="E262" s="233" t="s">
        <v>1</v>
      </c>
      <c r="F262" s="234" t="s">
        <v>447</v>
      </c>
      <c r="G262" s="231"/>
      <c r="H262" s="235">
        <v>249</v>
      </c>
      <c r="I262" s="236"/>
      <c r="J262" s="231"/>
      <c r="K262" s="231"/>
      <c r="L262" s="237"/>
      <c r="M262" s="238"/>
      <c r="N262" s="239"/>
      <c r="O262" s="239"/>
      <c r="P262" s="239"/>
      <c r="Q262" s="239"/>
      <c r="R262" s="239"/>
      <c r="S262" s="239"/>
      <c r="T262" s="240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1" t="s">
        <v>141</v>
      </c>
      <c r="AU262" s="241" t="s">
        <v>83</v>
      </c>
      <c r="AV262" s="13" t="s">
        <v>83</v>
      </c>
      <c r="AW262" s="13" t="s">
        <v>30</v>
      </c>
      <c r="AX262" s="13" t="s">
        <v>81</v>
      </c>
      <c r="AY262" s="241" t="s">
        <v>132</v>
      </c>
    </row>
    <row r="263" s="2" customFormat="1" ht="16.5" customHeight="1">
      <c r="A263" s="37"/>
      <c r="B263" s="38"/>
      <c r="C263" s="253" t="s">
        <v>448</v>
      </c>
      <c r="D263" s="253" t="s">
        <v>187</v>
      </c>
      <c r="E263" s="254" t="s">
        <v>449</v>
      </c>
      <c r="F263" s="255" t="s">
        <v>450</v>
      </c>
      <c r="G263" s="256" t="s">
        <v>230</v>
      </c>
      <c r="H263" s="257">
        <v>249</v>
      </c>
      <c r="I263" s="258"/>
      <c r="J263" s="259">
        <f>ROUND(I263*H263,2)</f>
        <v>0</v>
      </c>
      <c r="K263" s="255" t="s">
        <v>138</v>
      </c>
      <c r="L263" s="260"/>
      <c r="M263" s="261" t="s">
        <v>1</v>
      </c>
      <c r="N263" s="262" t="s">
        <v>38</v>
      </c>
      <c r="O263" s="90"/>
      <c r="P263" s="226">
        <f>O263*H263</f>
        <v>0</v>
      </c>
      <c r="Q263" s="226">
        <v>0.080000000000000002</v>
      </c>
      <c r="R263" s="226">
        <f>Q263*H263</f>
        <v>19.920000000000002</v>
      </c>
      <c r="S263" s="226">
        <v>0</v>
      </c>
      <c r="T263" s="227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28" t="s">
        <v>176</v>
      </c>
      <c r="AT263" s="228" t="s">
        <v>187</v>
      </c>
      <c r="AU263" s="228" t="s">
        <v>83</v>
      </c>
      <c r="AY263" s="16" t="s">
        <v>132</v>
      </c>
      <c r="BE263" s="229">
        <f>IF(N263="základní",J263,0)</f>
        <v>0</v>
      </c>
      <c r="BF263" s="229">
        <f>IF(N263="snížená",J263,0)</f>
        <v>0</v>
      </c>
      <c r="BG263" s="229">
        <f>IF(N263="zákl. přenesená",J263,0)</f>
        <v>0</v>
      </c>
      <c r="BH263" s="229">
        <f>IF(N263="sníž. přenesená",J263,0)</f>
        <v>0</v>
      </c>
      <c r="BI263" s="229">
        <f>IF(N263="nulová",J263,0)</f>
        <v>0</v>
      </c>
      <c r="BJ263" s="16" t="s">
        <v>81</v>
      </c>
      <c r="BK263" s="229">
        <f>ROUND(I263*H263,2)</f>
        <v>0</v>
      </c>
      <c r="BL263" s="16" t="s">
        <v>139</v>
      </c>
      <c r="BM263" s="228" t="s">
        <v>451</v>
      </c>
    </row>
    <row r="264" s="2" customFormat="1" ht="55.5" customHeight="1">
      <c r="A264" s="37"/>
      <c r="B264" s="38"/>
      <c r="C264" s="217" t="s">
        <v>452</v>
      </c>
      <c r="D264" s="217" t="s">
        <v>134</v>
      </c>
      <c r="E264" s="218" t="s">
        <v>453</v>
      </c>
      <c r="F264" s="219" t="s">
        <v>454</v>
      </c>
      <c r="G264" s="220" t="s">
        <v>230</v>
      </c>
      <c r="H264" s="221">
        <v>37</v>
      </c>
      <c r="I264" s="222"/>
      <c r="J264" s="223">
        <f>ROUND(I264*H264,2)</f>
        <v>0</v>
      </c>
      <c r="K264" s="219" t="s">
        <v>138</v>
      </c>
      <c r="L264" s="43"/>
      <c r="M264" s="224" t="s">
        <v>1</v>
      </c>
      <c r="N264" s="225" t="s">
        <v>38</v>
      </c>
      <c r="O264" s="90"/>
      <c r="P264" s="226">
        <f>O264*H264</f>
        <v>0</v>
      </c>
      <c r="Q264" s="226">
        <v>9.0000000000000006E-05</v>
      </c>
      <c r="R264" s="226">
        <f>Q264*H264</f>
        <v>0.0033300000000000001</v>
      </c>
      <c r="S264" s="226">
        <v>0</v>
      </c>
      <c r="T264" s="227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28" t="s">
        <v>139</v>
      </c>
      <c r="AT264" s="228" t="s">
        <v>134</v>
      </c>
      <c r="AU264" s="228" t="s">
        <v>83</v>
      </c>
      <c r="AY264" s="16" t="s">
        <v>132</v>
      </c>
      <c r="BE264" s="229">
        <f>IF(N264="základní",J264,0)</f>
        <v>0</v>
      </c>
      <c r="BF264" s="229">
        <f>IF(N264="snížená",J264,0)</f>
        <v>0</v>
      </c>
      <c r="BG264" s="229">
        <f>IF(N264="zákl. přenesená",J264,0)</f>
        <v>0</v>
      </c>
      <c r="BH264" s="229">
        <f>IF(N264="sníž. přenesená",J264,0)</f>
        <v>0</v>
      </c>
      <c r="BI264" s="229">
        <f>IF(N264="nulová",J264,0)</f>
        <v>0</v>
      </c>
      <c r="BJ264" s="16" t="s">
        <v>81</v>
      </c>
      <c r="BK264" s="229">
        <f>ROUND(I264*H264,2)</f>
        <v>0</v>
      </c>
      <c r="BL264" s="16" t="s">
        <v>139</v>
      </c>
      <c r="BM264" s="228" t="s">
        <v>455</v>
      </c>
    </row>
    <row r="265" s="13" customFormat="1">
      <c r="A265" s="13"/>
      <c r="B265" s="230"/>
      <c r="C265" s="231"/>
      <c r="D265" s="232" t="s">
        <v>141</v>
      </c>
      <c r="E265" s="233" t="s">
        <v>1</v>
      </c>
      <c r="F265" s="234" t="s">
        <v>456</v>
      </c>
      <c r="G265" s="231"/>
      <c r="H265" s="235">
        <v>37</v>
      </c>
      <c r="I265" s="236"/>
      <c r="J265" s="231"/>
      <c r="K265" s="231"/>
      <c r="L265" s="237"/>
      <c r="M265" s="238"/>
      <c r="N265" s="239"/>
      <c r="O265" s="239"/>
      <c r="P265" s="239"/>
      <c r="Q265" s="239"/>
      <c r="R265" s="239"/>
      <c r="S265" s="239"/>
      <c r="T265" s="240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1" t="s">
        <v>141</v>
      </c>
      <c r="AU265" s="241" t="s">
        <v>83</v>
      </c>
      <c r="AV265" s="13" t="s">
        <v>83</v>
      </c>
      <c r="AW265" s="13" t="s">
        <v>30</v>
      </c>
      <c r="AX265" s="13" t="s">
        <v>81</v>
      </c>
      <c r="AY265" s="241" t="s">
        <v>132</v>
      </c>
    </row>
    <row r="266" s="2" customFormat="1" ht="24.15" customHeight="1">
      <c r="A266" s="37"/>
      <c r="B266" s="38"/>
      <c r="C266" s="217" t="s">
        <v>457</v>
      </c>
      <c r="D266" s="217" t="s">
        <v>134</v>
      </c>
      <c r="E266" s="218" t="s">
        <v>458</v>
      </c>
      <c r="F266" s="219" t="s">
        <v>459</v>
      </c>
      <c r="G266" s="220" t="s">
        <v>230</v>
      </c>
      <c r="H266" s="221">
        <v>17</v>
      </c>
      <c r="I266" s="222"/>
      <c r="J266" s="223">
        <f>ROUND(I266*H266,2)</f>
        <v>0</v>
      </c>
      <c r="K266" s="219" t="s">
        <v>138</v>
      </c>
      <c r="L266" s="43"/>
      <c r="M266" s="224" t="s">
        <v>1</v>
      </c>
      <c r="N266" s="225" t="s">
        <v>38</v>
      </c>
      <c r="O266" s="90"/>
      <c r="P266" s="226">
        <f>O266*H266</f>
        <v>0</v>
      </c>
      <c r="Q266" s="226">
        <v>3.7191399999999999</v>
      </c>
      <c r="R266" s="226">
        <f>Q266*H266</f>
        <v>63.225380000000001</v>
      </c>
      <c r="S266" s="226">
        <v>0</v>
      </c>
      <c r="T266" s="227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28" t="s">
        <v>139</v>
      </c>
      <c r="AT266" s="228" t="s">
        <v>134</v>
      </c>
      <c r="AU266" s="228" t="s">
        <v>83</v>
      </c>
      <c r="AY266" s="16" t="s">
        <v>132</v>
      </c>
      <c r="BE266" s="229">
        <f>IF(N266="základní",J266,0)</f>
        <v>0</v>
      </c>
      <c r="BF266" s="229">
        <f>IF(N266="snížená",J266,0)</f>
        <v>0</v>
      </c>
      <c r="BG266" s="229">
        <f>IF(N266="zákl. přenesená",J266,0)</f>
        <v>0</v>
      </c>
      <c r="BH266" s="229">
        <f>IF(N266="sníž. přenesená",J266,0)</f>
        <v>0</v>
      </c>
      <c r="BI266" s="229">
        <f>IF(N266="nulová",J266,0)</f>
        <v>0</v>
      </c>
      <c r="BJ266" s="16" t="s">
        <v>81</v>
      </c>
      <c r="BK266" s="229">
        <f>ROUND(I266*H266,2)</f>
        <v>0</v>
      </c>
      <c r="BL266" s="16" t="s">
        <v>139</v>
      </c>
      <c r="BM266" s="228" t="s">
        <v>460</v>
      </c>
    </row>
    <row r="267" s="2" customFormat="1" ht="24.15" customHeight="1">
      <c r="A267" s="37"/>
      <c r="B267" s="38"/>
      <c r="C267" s="217" t="s">
        <v>461</v>
      </c>
      <c r="D267" s="217" t="s">
        <v>134</v>
      </c>
      <c r="E267" s="218" t="s">
        <v>462</v>
      </c>
      <c r="F267" s="219" t="s">
        <v>463</v>
      </c>
      <c r="G267" s="220" t="s">
        <v>150</v>
      </c>
      <c r="H267" s="221">
        <v>4.5039999999999996</v>
      </c>
      <c r="I267" s="222"/>
      <c r="J267" s="223">
        <f>ROUND(I267*H267,2)</f>
        <v>0</v>
      </c>
      <c r="K267" s="219" t="s">
        <v>138</v>
      </c>
      <c r="L267" s="43"/>
      <c r="M267" s="224" t="s">
        <v>1</v>
      </c>
      <c r="N267" s="225" t="s">
        <v>38</v>
      </c>
      <c r="O267" s="90"/>
      <c r="P267" s="226">
        <f>O267*H267</f>
        <v>0</v>
      </c>
      <c r="Q267" s="226">
        <v>2.5122499999999999</v>
      </c>
      <c r="R267" s="226">
        <f>Q267*H267</f>
        <v>11.315173999999999</v>
      </c>
      <c r="S267" s="226">
        <v>0</v>
      </c>
      <c r="T267" s="227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28" t="s">
        <v>139</v>
      </c>
      <c r="AT267" s="228" t="s">
        <v>134</v>
      </c>
      <c r="AU267" s="228" t="s">
        <v>83</v>
      </c>
      <c r="AY267" s="16" t="s">
        <v>132</v>
      </c>
      <c r="BE267" s="229">
        <f>IF(N267="základní",J267,0)</f>
        <v>0</v>
      </c>
      <c r="BF267" s="229">
        <f>IF(N267="snížená",J267,0)</f>
        <v>0</v>
      </c>
      <c r="BG267" s="229">
        <f>IF(N267="zákl. přenesená",J267,0)</f>
        <v>0</v>
      </c>
      <c r="BH267" s="229">
        <f>IF(N267="sníž. přenesená",J267,0)</f>
        <v>0</v>
      </c>
      <c r="BI267" s="229">
        <f>IF(N267="nulová",J267,0)</f>
        <v>0</v>
      </c>
      <c r="BJ267" s="16" t="s">
        <v>81</v>
      </c>
      <c r="BK267" s="229">
        <f>ROUND(I267*H267,2)</f>
        <v>0</v>
      </c>
      <c r="BL267" s="16" t="s">
        <v>139</v>
      </c>
      <c r="BM267" s="228" t="s">
        <v>464</v>
      </c>
    </row>
    <row r="268" s="13" customFormat="1">
      <c r="A268" s="13"/>
      <c r="B268" s="230"/>
      <c r="C268" s="231"/>
      <c r="D268" s="232" t="s">
        <v>141</v>
      </c>
      <c r="E268" s="233" t="s">
        <v>1</v>
      </c>
      <c r="F268" s="234" t="s">
        <v>465</v>
      </c>
      <c r="G268" s="231"/>
      <c r="H268" s="235">
        <v>4.5039999999999996</v>
      </c>
      <c r="I268" s="236"/>
      <c r="J268" s="231"/>
      <c r="K268" s="231"/>
      <c r="L268" s="237"/>
      <c r="M268" s="238"/>
      <c r="N268" s="239"/>
      <c r="O268" s="239"/>
      <c r="P268" s="239"/>
      <c r="Q268" s="239"/>
      <c r="R268" s="239"/>
      <c r="S268" s="239"/>
      <c r="T268" s="240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1" t="s">
        <v>141</v>
      </c>
      <c r="AU268" s="241" t="s">
        <v>83</v>
      </c>
      <c r="AV268" s="13" t="s">
        <v>83</v>
      </c>
      <c r="AW268" s="13" t="s">
        <v>30</v>
      </c>
      <c r="AX268" s="13" t="s">
        <v>81</v>
      </c>
      <c r="AY268" s="241" t="s">
        <v>132</v>
      </c>
    </row>
    <row r="269" s="2" customFormat="1" ht="37.8" customHeight="1">
      <c r="A269" s="37"/>
      <c r="B269" s="38"/>
      <c r="C269" s="217" t="s">
        <v>466</v>
      </c>
      <c r="D269" s="217" t="s">
        <v>134</v>
      </c>
      <c r="E269" s="218" t="s">
        <v>467</v>
      </c>
      <c r="F269" s="219" t="s">
        <v>468</v>
      </c>
      <c r="G269" s="220" t="s">
        <v>230</v>
      </c>
      <c r="H269" s="221">
        <v>37</v>
      </c>
      <c r="I269" s="222"/>
      <c r="J269" s="223">
        <f>ROUND(I269*H269,2)</f>
        <v>0</v>
      </c>
      <c r="K269" s="219" t="s">
        <v>138</v>
      </c>
      <c r="L269" s="43"/>
      <c r="M269" s="224" t="s">
        <v>1</v>
      </c>
      <c r="N269" s="225" t="s">
        <v>38</v>
      </c>
      <c r="O269" s="90"/>
      <c r="P269" s="226">
        <f>O269*H269</f>
        <v>0</v>
      </c>
      <c r="Q269" s="226">
        <v>0</v>
      </c>
      <c r="R269" s="226">
        <f>Q269*H269</f>
        <v>0</v>
      </c>
      <c r="S269" s="226">
        <v>0</v>
      </c>
      <c r="T269" s="227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28" t="s">
        <v>139</v>
      </c>
      <c r="AT269" s="228" t="s">
        <v>134</v>
      </c>
      <c r="AU269" s="228" t="s">
        <v>83</v>
      </c>
      <c r="AY269" s="16" t="s">
        <v>132</v>
      </c>
      <c r="BE269" s="229">
        <f>IF(N269="základní",J269,0)</f>
        <v>0</v>
      </c>
      <c r="BF269" s="229">
        <f>IF(N269="snížená",J269,0)</f>
        <v>0</v>
      </c>
      <c r="BG269" s="229">
        <f>IF(N269="zákl. přenesená",J269,0)</f>
        <v>0</v>
      </c>
      <c r="BH269" s="229">
        <f>IF(N269="sníž. přenesená",J269,0)</f>
        <v>0</v>
      </c>
      <c r="BI269" s="229">
        <f>IF(N269="nulová",J269,0)</f>
        <v>0</v>
      </c>
      <c r="BJ269" s="16" t="s">
        <v>81</v>
      </c>
      <c r="BK269" s="229">
        <f>ROUND(I269*H269,2)</f>
        <v>0</v>
      </c>
      <c r="BL269" s="16" t="s">
        <v>139</v>
      </c>
      <c r="BM269" s="228" t="s">
        <v>469</v>
      </c>
    </row>
    <row r="270" s="2" customFormat="1" ht="24.15" customHeight="1">
      <c r="A270" s="37"/>
      <c r="B270" s="38"/>
      <c r="C270" s="217" t="s">
        <v>470</v>
      </c>
      <c r="D270" s="217" t="s">
        <v>134</v>
      </c>
      <c r="E270" s="218" t="s">
        <v>471</v>
      </c>
      <c r="F270" s="219" t="s">
        <v>472</v>
      </c>
      <c r="G270" s="220" t="s">
        <v>230</v>
      </c>
      <c r="H270" s="221">
        <v>37</v>
      </c>
      <c r="I270" s="222"/>
      <c r="J270" s="223">
        <f>ROUND(I270*H270,2)</f>
        <v>0</v>
      </c>
      <c r="K270" s="219" t="s">
        <v>138</v>
      </c>
      <c r="L270" s="43"/>
      <c r="M270" s="224" t="s">
        <v>1</v>
      </c>
      <c r="N270" s="225" t="s">
        <v>38</v>
      </c>
      <c r="O270" s="90"/>
      <c r="P270" s="226">
        <f>O270*H270</f>
        <v>0</v>
      </c>
      <c r="Q270" s="226">
        <v>0</v>
      </c>
      <c r="R270" s="226">
        <f>Q270*H270</f>
        <v>0</v>
      </c>
      <c r="S270" s="226">
        <v>0</v>
      </c>
      <c r="T270" s="227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28" t="s">
        <v>139</v>
      </c>
      <c r="AT270" s="228" t="s">
        <v>134</v>
      </c>
      <c r="AU270" s="228" t="s">
        <v>83</v>
      </c>
      <c r="AY270" s="16" t="s">
        <v>132</v>
      </c>
      <c r="BE270" s="229">
        <f>IF(N270="základní",J270,0)</f>
        <v>0</v>
      </c>
      <c r="BF270" s="229">
        <f>IF(N270="snížená",J270,0)</f>
        <v>0</v>
      </c>
      <c r="BG270" s="229">
        <f>IF(N270="zákl. přenesená",J270,0)</f>
        <v>0</v>
      </c>
      <c r="BH270" s="229">
        <f>IF(N270="sníž. přenesená",J270,0)</f>
        <v>0</v>
      </c>
      <c r="BI270" s="229">
        <f>IF(N270="nulová",J270,0)</f>
        <v>0</v>
      </c>
      <c r="BJ270" s="16" t="s">
        <v>81</v>
      </c>
      <c r="BK270" s="229">
        <f>ROUND(I270*H270,2)</f>
        <v>0</v>
      </c>
      <c r="BL270" s="16" t="s">
        <v>139</v>
      </c>
      <c r="BM270" s="228" t="s">
        <v>473</v>
      </c>
    </row>
    <row r="271" s="2" customFormat="1" ht="55.5" customHeight="1">
      <c r="A271" s="37"/>
      <c r="B271" s="38"/>
      <c r="C271" s="217" t="s">
        <v>474</v>
      </c>
      <c r="D271" s="217" t="s">
        <v>134</v>
      </c>
      <c r="E271" s="218" t="s">
        <v>475</v>
      </c>
      <c r="F271" s="219" t="s">
        <v>476</v>
      </c>
      <c r="G271" s="220" t="s">
        <v>359</v>
      </c>
      <c r="H271" s="221">
        <v>7</v>
      </c>
      <c r="I271" s="222"/>
      <c r="J271" s="223">
        <f>ROUND(I271*H271,2)</f>
        <v>0</v>
      </c>
      <c r="K271" s="219" t="s">
        <v>138</v>
      </c>
      <c r="L271" s="43"/>
      <c r="M271" s="224" t="s">
        <v>1</v>
      </c>
      <c r="N271" s="225" t="s">
        <v>38</v>
      </c>
      <c r="O271" s="90"/>
      <c r="P271" s="226">
        <f>O271*H271</f>
        <v>0</v>
      </c>
      <c r="Q271" s="226">
        <v>0</v>
      </c>
      <c r="R271" s="226">
        <f>Q271*H271</f>
        <v>0</v>
      </c>
      <c r="S271" s="226">
        <v>0.082000000000000003</v>
      </c>
      <c r="T271" s="227">
        <f>S271*H271</f>
        <v>0.57400000000000007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28" t="s">
        <v>139</v>
      </c>
      <c r="AT271" s="228" t="s">
        <v>134</v>
      </c>
      <c r="AU271" s="228" t="s">
        <v>83</v>
      </c>
      <c r="AY271" s="16" t="s">
        <v>132</v>
      </c>
      <c r="BE271" s="229">
        <f>IF(N271="základní",J271,0)</f>
        <v>0</v>
      </c>
      <c r="BF271" s="229">
        <f>IF(N271="snížená",J271,0)</f>
        <v>0</v>
      </c>
      <c r="BG271" s="229">
        <f>IF(N271="zákl. přenesená",J271,0)</f>
        <v>0</v>
      </c>
      <c r="BH271" s="229">
        <f>IF(N271="sníž. přenesená",J271,0)</f>
        <v>0</v>
      </c>
      <c r="BI271" s="229">
        <f>IF(N271="nulová",J271,0)</f>
        <v>0</v>
      </c>
      <c r="BJ271" s="16" t="s">
        <v>81</v>
      </c>
      <c r="BK271" s="229">
        <f>ROUND(I271*H271,2)</f>
        <v>0</v>
      </c>
      <c r="BL271" s="16" t="s">
        <v>139</v>
      </c>
      <c r="BM271" s="228" t="s">
        <v>477</v>
      </c>
    </row>
    <row r="272" s="12" customFormat="1" ht="22.8" customHeight="1">
      <c r="A272" s="12"/>
      <c r="B272" s="201"/>
      <c r="C272" s="202"/>
      <c r="D272" s="203" t="s">
        <v>72</v>
      </c>
      <c r="E272" s="215" t="s">
        <v>478</v>
      </c>
      <c r="F272" s="215" t="s">
        <v>479</v>
      </c>
      <c r="G272" s="202"/>
      <c r="H272" s="202"/>
      <c r="I272" s="205"/>
      <c r="J272" s="216">
        <f>BK272</f>
        <v>0</v>
      </c>
      <c r="K272" s="202"/>
      <c r="L272" s="207"/>
      <c r="M272" s="208"/>
      <c r="N272" s="209"/>
      <c r="O272" s="209"/>
      <c r="P272" s="210">
        <f>SUM(P273:P277)</f>
        <v>0</v>
      </c>
      <c r="Q272" s="209"/>
      <c r="R272" s="210">
        <f>SUM(R273:R277)</f>
        <v>0</v>
      </c>
      <c r="S272" s="209"/>
      <c r="T272" s="211">
        <f>SUM(T273:T277)</f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12" t="s">
        <v>81</v>
      </c>
      <c r="AT272" s="213" t="s">
        <v>72</v>
      </c>
      <c r="AU272" s="213" t="s">
        <v>81</v>
      </c>
      <c r="AY272" s="212" t="s">
        <v>132</v>
      </c>
      <c r="BK272" s="214">
        <f>SUM(BK273:BK277)</f>
        <v>0</v>
      </c>
    </row>
    <row r="273" s="2" customFormat="1" ht="44.25" customHeight="1">
      <c r="A273" s="37"/>
      <c r="B273" s="38"/>
      <c r="C273" s="217" t="s">
        <v>480</v>
      </c>
      <c r="D273" s="217" t="s">
        <v>134</v>
      </c>
      <c r="E273" s="218" t="s">
        <v>481</v>
      </c>
      <c r="F273" s="219" t="s">
        <v>482</v>
      </c>
      <c r="G273" s="220" t="s">
        <v>190</v>
      </c>
      <c r="H273" s="221">
        <v>808.27999999999997</v>
      </c>
      <c r="I273" s="222"/>
      <c r="J273" s="223">
        <f>ROUND(I273*H273,2)</f>
        <v>0</v>
      </c>
      <c r="K273" s="219" t="s">
        <v>138</v>
      </c>
      <c r="L273" s="43"/>
      <c r="M273" s="224" t="s">
        <v>1</v>
      </c>
      <c r="N273" s="225" t="s">
        <v>38</v>
      </c>
      <c r="O273" s="90"/>
      <c r="P273" s="226">
        <f>O273*H273</f>
        <v>0</v>
      </c>
      <c r="Q273" s="226">
        <v>0</v>
      </c>
      <c r="R273" s="226">
        <f>Q273*H273</f>
        <v>0</v>
      </c>
      <c r="S273" s="226">
        <v>0</v>
      </c>
      <c r="T273" s="227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28" t="s">
        <v>139</v>
      </c>
      <c r="AT273" s="228" t="s">
        <v>134</v>
      </c>
      <c r="AU273" s="228" t="s">
        <v>83</v>
      </c>
      <c r="AY273" s="16" t="s">
        <v>132</v>
      </c>
      <c r="BE273" s="229">
        <f>IF(N273="základní",J273,0)</f>
        <v>0</v>
      </c>
      <c r="BF273" s="229">
        <f>IF(N273="snížená",J273,0)</f>
        <v>0</v>
      </c>
      <c r="BG273" s="229">
        <f>IF(N273="zákl. přenesená",J273,0)</f>
        <v>0</v>
      </c>
      <c r="BH273" s="229">
        <f>IF(N273="sníž. přenesená",J273,0)</f>
        <v>0</v>
      </c>
      <c r="BI273" s="229">
        <f>IF(N273="nulová",J273,0)</f>
        <v>0</v>
      </c>
      <c r="BJ273" s="16" t="s">
        <v>81</v>
      </c>
      <c r="BK273" s="229">
        <f>ROUND(I273*H273,2)</f>
        <v>0</v>
      </c>
      <c r="BL273" s="16" t="s">
        <v>139</v>
      </c>
      <c r="BM273" s="228" t="s">
        <v>483</v>
      </c>
    </row>
    <row r="274" s="2" customFormat="1" ht="37.8" customHeight="1">
      <c r="A274" s="37"/>
      <c r="B274" s="38"/>
      <c r="C274" s="217" t="s">
        <v>484</v>
      </c>
      <c r="D274" s="217" t="s">
        <v>134</v>
      </c>
      <c r="E274" s="218" t="s">
        <v>485</v>
      </c>
      <c r="F274" s="219" t="s">
        <v>486</v>
      </c>
      <c r="G274" s="220" t="s">
        <v>190</v>
      </c>
      <c r="H274" s="221">
        <v>1246.8900000000001</v>
      </c>
      <c r="I274" s="222"/>
      <c r="J274" s="223">
        <f>ROUND(I274*H274,2)</f>
        <v>0</v>
      </c>
      <c r="K274" s="219" t="s">
        <v>1</v>
      </c>
      <c r="L274" s="43"/>
      <c r="M274" s="224" t="s">
        <v>1</v>
      </c>
      <c r="N274" s="225" t="s">
        <v>38</v>
      </c>
      <c r="O274" s="90"/>
      <c r="P274" s="226">
        <f>O274*H274</f>
        <v>0</v>
      </c>
      <c r="Q274" s="226">
        <v>0</v>
      </c>
      <c r="R274" s="226">
        <f>Q274*H274</f>
        <v>0</v>
      </c>
      <c r="S274" s="226">
        <v>0</v>
      </c>
      <c r="T274" s="227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28" t="s">
        <v>139</v>
      </c>
      <c r="AT274" s="228" t="s">
        <v>134</v>
      </c>
      <c r="AU274" s="228" t="s">
        <v>83</v>
      </c>
      <c r="AY274" s="16" t="s">
        <v>132</v>
      </c>
      <c r="BE274" s="229">
        <f>IF(N274="základní",J274,0)</f>
        <v>0</v>
      </c>
      <c r="BF274" s="229">
        <f>IF(N274="snížená",J274,0)</f>
        <v>0</v>
      </c>
      <c r="BG274" s="229">
        <f>IF(N274="zákl. přenesená",J274,0)</f>
        <v>0</v>
      </c>
      <c r="BH274" s="229">
        <f>IF(N274="sníž. přenesená",J274,0)</f>
        <v>0</v>
      </c>
      <c r="BI274" s="229">
        <f>IF(N274="nulová",J274,0)</f>
        <v>0</v>
      </c>
      <c r="BJ274" s="16" t="s">
        <v>81</v>
      </c>
      <c r="BK274" s="229">
        <f>ROUND(I274*H274,2)</f>
        <v>0</v>
      </c>
      <c r="BL274" s="16" t="s">
        <v>139</v>
      </c>
      <c r="BM274" s="228" t="s">
        <v>487</v>
      </c>
    </row>
    <row r="275" s="13" customFormat="1">
      <c r="A275" s="13"/>
      <c r="B275" s="230"/>
      <c r="C275" s="231"/>
      <c r="D275" s="232" t="s">
        <v>141</v>
      </c>
      <c r="E275" s="233" t="s">
        <v>1</v>
      </c>
      <c r="F275" s="234" t="s">
        <v>488</v>
      </c>
      <c r="G275" s="231"/>
      <c r="H275" s="235">
        <v>438.61000000000001</v>
      </c>
      <c r="I275" s="236"/>
      <c r="J275" s="231"/>
      <c r="K275" s="231"/>
      <c r="L275" s="237"/>
      <c r="M275" s="238"/>
      <c r="N275" s="239"/>
      <c r="O275" s="239"/>
      <c r="P275" s="239"/>
      <c r="Q275" s="239"/>
      <c r="R275" s="239"/>
      <c r="S275" s="239"/>
      <c r="T275" s="240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1" t="s">
        <v>141</v>
      </c>
      <c r="AU275" s="241" t="s">
        <v>83</v>
      </c>
      <c r="AV275" s="13" t="s">
        <v>83</v>
      </c>
      <c r="AW275" s="13" t="s">
        <v>30</v>
      </c>
      <c r="AX275" s="13" t="s">
        <v>73</v>
      </c>
      <c r="AY275" s="241" t="s">
        <v>132</v>
      </c>
    </row>
    <row r="276" s="13" customFormat="1">
      <c r="A276" s="13"/>
      <c r="B276" s="230"/>
      <c r="C276" s="231"/>
      <c r="D276" s="232" t="s">
        <v>141</v>
      </c>
      <c r="E276" s="233" t="s">
        <v>1</v>
      </c>
      <c r="F276" s="234" t="s">
        <v>489</v>
      </c>
      <c r="G276" s="231"/>
      <c r="H276" s="235">
        <v>808.27999999999997</v>
      </c>
      <c r="I276" s="236"/>
      <c r="J276" s="231"/>
      <c r="K276" s="231"/>
      <c r="L276" s="237"/>
      <c r="M276" s="238"/>
      <c r="N276" s="239"/>
      <c r="O276" s="239"/>
      <c r="P276" s="239"/>
      <c r="Q276" s="239"/>
      <c r="R276" s="239"/>
      <c r="S276" s="239"/>
      <c r="T276" s="240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1" t="s">
        <v>141</v>
      </c>
      <c r="AU276" s="241" t="s">
        <v>83</v>
      </c>
      <c r="AV276" s="13" t="s">
        <v>83</v>
      </c>
      <c r="AW276" s="13" t="s">
        <v>30</v>
      </c>
      <c r="AX276" s="13" t="s">
        <v>73</v>
      </c>
      <c r="AY276" s="241" t="s">
        <v>132</v>
      </c>
    </row>
    <row r="277" s="14" customFormat="1">
      <c r="A277" s="14"/>
      <c r="B277" s="242"/>
      <c r="C277" s="243"/>
      <c r="D277" s="232" t="s">
        <v>141</v>
      </c>
      <c r="E277" s="244" t="s">
        <v>1</v>
      </c>
      <c r="F277" s="245" t="s">
        <v>157</v>
      </c>
      <c r="G277" s="243"/>
      <c r="H277" s="246">
        <v>1246.8899999999999</v>
      </c>
      <c r="I277" s="247"/>
      <c r="J277" s="243"/>
      <c r="K277" s="243"/>
      <c r="L277" s="248"/>
      <c r="M277" s="249"/>
      <c r="N277" s="250"/>
      <c r="O277" s="250"/>
      <c r="P277" s="250"/>
      <c r="Q277" s="250"/>
      <c r="R277" s="250"/>
      <c r="S277" s="250"/>
      <c r="T277" s="251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2" t="s">
        <v>141</v>
      </c>
      <c r="AU277" s="252" t="s">
        <v>83</v>
      </c>
      <c r="AV277" s="14" t="s">
        <v>139</v>
      </c>
      <c r="AW277" s="14" t="s">
        <v>30</v>
      </c>
      <c r="AX277" s="14" t="s">
        <v>81</v>
      </c>
      <c r="AY277" s="252" t="s">
        <v>132</v>
      </c>
    </row>
    <row r="278" s="12" customFormat="1" ht="22.8" customHeight="1">
      <c r="A278" s="12"/>
      <c r="B278" s="201"/>
      <c r="C278" s="202"/>
      <c r="D278" s="203" t="s">
        <v>72</v>
      </c>
      <c r="E278" s="215" t="s">
        <v>490</v>
      </c>
      <c r="F278" s="215" t="s">
        <v>491</v>
      </c>
      <c r="G278" s="202"/>
      <c r="H278" s="202"/>
      <c r="I278" s="205"/>
      <c r="J278" s="216">
        <f>BK278</f>
        <v>0</v>
      </c>
      <c r="K278" s="202"/>
      <c r="L278" s="207"/>
      <c r="M278" s="208"/>
      <c r="N278" s="209"/>
      <c r="O278" s="209"/>
      <c r="P278" s="210">
        <f>P279</f>
        <v>0</v>
      </c>
      <c r="Q278" s="209"/>
      <c r="R278" s="210">
        <f>R279</f>
        <v>0</v>
      </c>
      <c r="S278" s="209"/>
      <c r="T278" s="211">
        <f>T279</f>
        <v>0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212" t="s">
        <v>81</v>
      </c>
      <c r="AT278" s="213" t="s">
        <v>72</v>
      </c>
      <c r="AU278" s="213" t="s">
        <v>81</v>
      </c>
      <c r="AY278" s="212" t="s">
        <v>132</v>
      </c>
      <c r="BK278" s="214">
        <f>BK279</f>
        <v>0</v>
      </c>
    </row>
    <row r="279" s="2" customFormat="1" ht="44.25" customHeight="1">
      <c r="A279" s="37"/>
      <c r="B279" s="38"/>
      <c r="C279" s="217" t="s">
        <v>492</v>
      </c>
      <c r="D279" s="217" t="s">
        <v>134</v>
      </c>
      <c r="E279" s="218" t="s">
        <v>493</v>
      </c>
      <c r="F279" s="219" t="s">
        <v>494</v>
      </c>
      <c r="G279" s="220" t="s">
        <v>190</v>
      </c>
      <c r="H279" s="221">
        <v>6943.6080000000002</v>
      </c>
      <c r="I279" s="222"/>
      <c r="J279" s="223">
        <f>ROUND(I279*H279,2)</f>
        <v>0</v>
      </c>
      <c r="K279" s="219" t="s">
        <v>138</v>
      </c>
      <c r="L279" s="43"/>
      <c r="M279" s="263" t="s">
        <v>1</v>
      </c>
      <c r="N279" s="264" t="s">
        <v>38</v>
      </c>
      <c r="O279" s="265"/>
      <c r="P279" s="266">
        <f>O279*H279</f>
        <v>0</v>
      </c>
      <c r="Q279" s="266">
        <v>0</v>
      </c>
      <c r="R279" s="266">
        <f>Q279*H279</f>
        <v>0</v>
      </c>
      <c r="S279" s="266">
        <v>0</v>
      </c>
      <c r="T279" s="267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28" t="s">
        <v>139</v>
      </c>
      <c r="AT279" s="228" t="s">
        <v>134</v>
      </c>
      <c r="AU279" s="228" t="s">
        <v>83</v>
      </c>
      <c r="AY279" s="16" t="s">
        <v>132</v>
      </c>
      <c r="BE279" s="229">
        <f>IF(N279="základní",J279,0)</f>
        <v>0</v>
      </c>
      <c r="BF279" s="229">
        <f>IF(N279="snížená",J279,0)</f>
        <v>0</v>
      </c>
      <c r="BG279" s="229">
        <f>IF(N279="zákl. přenesená",J279,0)</f>
        <v>0</v>
      </c>
      <c r="BH279" s="229">
        <f>IF(N279="sníž. přenesená",J279,0)</f>
        <v>0</v>
      </c>
      <c r="BI279" s="229">
        <f>IF(N279="nulová",J279,0)</f>
        <v>0</v>
      </c>
      <c r="BJ279" s="16" t="s">
        <v>81</v>
      </c>
      <c r="BK279" s="229">
        <f>ROUND(I279*H279,2)</f>
        <v>0</v>
      </c>
      <c r="BL279" s="16" t="s">
        <v>139</v>
      </c>
      <c r="BM279" s="228" t="s">
        <v>495</v>
      </c>
    </row>
    <row r="280" s="2" customFormat="1" ht="6.96" customHeight="1">
      <c r="A280" s="37"/>
      <c r="B280" s="65"/>
      <c r="C280" s="66"/>
      <c r="D280" s="66"/>
      <c r="E280" s="66"/>
      <c r="F280" s="66"/>
      <c r="G280" s="66"/>
      <c r="H280" s="66"/>
      <c r="I280" s="66"/>
      <c r="J280" s="66"/>
      <c r="K280" s="66"/>
      <c r="L280" s="43"/>
      <c r="M280" s="37"/>
      <c r="O280" s="37"/>
      <c r="P280" s="37"/>
      <c r="Q280" s="37"/>
      <c r="R280" s="37"/>
      <c r="S280" s="37"/>
      <c r="T280" s="37"/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</row>
  </sheetData>
  <sheetProtection sheet="1" autoFilter="0" formatColumns="0" formatRows="0" objects="1" scenarios="1" spinCount="100000" saltValue="/TuK4cWT9xfl7bVnnpyLLzXSZVfgg+a446YhBoO2qYu5ocfphFhiDJzE7dkn4D1O8UHwpA3Z1x2rcyI5jcZqLQ==" hashValue="hWUZfyLenwYsHuTGIHX4w4indY0W3+A4OcxP++jnzV5miLxwy8BB3G2aBJrXBsynYDeCV+SLo2JK97lbN2VVJg==" algorithmName="SHA-512" password="CC35"/>
  <autoFilter ref="C125:K279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86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83</v>
      </c>
    </row>
    <row r="4" s="1" customFormat="1" ht="24.96" customHeight="1">
      <c r="B4" s="19"/>
      <c r="D4" s="137" t="s">
        <v>99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III/2033 VOCHOV PRŮTAH 2. ETAPA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100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496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20. 1. 2026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26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26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31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26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32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33</v>
      </c>
      <c r="E30" s="37"/>
      <c r="F30" s="37"/>
      <c r="G30" s="37"/>
      <c r="H30" s="37"/>
      <c r="I30" s="37"/>
      <c r="J30" s="150">
        <f>ROUND(J122,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35</v>
      </c>
      <c r="G32" s="37"/>
      <c r="H32" s="37"/>
      <c r="I32" s="151" t="s">
        <v>34</v>
      </c>
      <c r="J32" s="151" t="s">
        <v>36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37</v>
      </c>
      <c r="E33" s="139" t="s">
        <v>38</v>
      </c>
      <c r="F33" s="153">
        <f>ROUND((SUM(BE122:BE204)),  2)</f>
        <v>0</v>
      </c>
      <c r="G33" s="37"/>
      <c r="H33" s="37"/>
      <c r="I33" s="154">
        <v>0.20999999999999999</v>
      </c>
      <c r="J33" s="153">
        <f>ROUND(((SUM(BE122:BE204))*I33),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39</v>
      </c>
      <c r="F34" s="153">
        <f>ROUND((SUM(BF122:BF204)),  2)</f>
        <v>0</v>
      </c>
      <c r="G34" s="37"/>
      <c r="H34" s="37"/>
      <c r="I34" s="154">
        <v>0.12</v>
      </c>
      <c r="J34" s="153">
        <f>ROUND(((SUM(BF122:BF204))*I34),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40</v>
      </c>
      <c r="F35" s="153">
        <f>ROUND((SUM(BG122:BG204)),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41</v>
      </c>
      <c r="F36" s="153">
        <f>ROUND((SUM(BH122:BH204)),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42</v>
      </c>
      <c r="F37" s="153">
        <f>ROUND((SUM(BI122:BI204)),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43</v>
      </c>
      <c r="E39" s="157"/>
      <c r="F39" s="157"/>
      <c r="G39" s="158" t="s">
        <v>44</v>
      </c>
      <c r="H39" s="159" t="s">
        <v>45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46</v>
      </c>
      <c r="E50" s="163"/>
      <c r="F50" s="163"/>
      <c r="G50" s="162" t="s">
        <v>47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48</v>
      </c>
      <c r="E61" s="165"/>
      <c r="F61" s="166" t="s">
        <v>49</v>
      </c>
      <c r="G61" s="164" t="s">
        <v>48</v>
      </c>
      <c r="H61" s="165"/>
      <c r="I61" s="165"/>
      <c r="J61" s="167" t="s">
        <v>49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50</v>
      </c>
      <c r="E65" s="168"/>
      <c r="F65" s="168"/>
      <c r="G65" s="162" t="s">
        <v>51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48</v>
      </c>
      <c r="E76" s="165"/>
      <c r="F76" s="166" t="s">
        <v>49</v>
      </c>
      <c r="G76" s="164" t="s">
        <v>48</v>
      </c>
      <c r="H76" s="165"/>
      <c r="I76" s="165"/>
      <c r="J76" s="167" t="s">
        <v>49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102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III/2033 VOCHOV PRŮTAH 2. ETAPA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100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SO120 - Chodníky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20. 1. 2026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103</v>
      </c>
      <c r="D94" s="175"/>
      <c r="E94" s="175"/>
      <c r="F94" s="175"/>
      <c r="G94" s="175"/>
      <c r="H94" s="175"/>
      <c r="I94" s="175"/>
      <c r="J94" s="176" t="s">
        <v>104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105</v>
      </c>
      <c r="D96" s="39"/>
      <c r="E96" s="39"/>
      <c r="F96" s="39"/>
      <c r="G96" s="39"/>
      <c r="H96" s="39"/>
      <c r="I96" s="39"/>
      <c r="J96" s="109">
        <f>J122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106</v>
      </c>
    </row>
    <row r="97" s="9" customFormat="1" ht="24.96" customHeight="1">
      <c r="A97" s="9"/>
      <c r="B97" s="178"/>
      <c r="C97" s="179"/>
      <c r="D97" s="180" t="s">
        <v>107</v>
      </c>
      <c r="E97" s="181"/>
      <c r="F97" s="181"/>
      <c r="G97" s="181"/>
      <c r="H97" s="181"/>
      <c r="I97" s="181"/>
      <c r="J97" s="182">
        <f>J123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108</v>
      </c>
      <c r="E98" s="187"/>
      <c r="F98" s="187"/>
      <c r="G98" s="187"/>
      <c r="H98" s="187"/>
      <c r="I98" s="187"/>
      <c r="J98" s="188">
        <f>J124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112</v>
      </c>
      <c r="E99" s="187"/>
      <c r="F99" s="187"/>
      <c r="G99" s="187"/>
      <c r="H99" s="187"/>
      <c r="I99" s="187"/>
      <c r="J99" s="188">
        <f>J162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114</v>
      </c>
      <c r="E100" s="187"/>
      <c r="F100" s="187"/>
      <c r="G100" s="187"/>
      <c r="H100" s="187"/>
      <c r="I100" s="187"/>
      <c r="J100" s="188">
        <f>J179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115</v>
      </c>
      <c r="E101" s="187"/>
      <c r="F101" s="187"/>
      <c r="G101" s="187"/>
      <c r="H101" s="187"/>
      <c r="I101" s="187"/>
      <c r="J101" s="188">
        <f>J191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116</v>
      </c>
      <c r="E102" s="187"/>
      <c r="F102" s="187"/>
      <c r="G102" s="187"/>
      <c r="H102" s="187"/>
      <c r="I102" s="187"/>
      <c r="J102" s="188">
        <f>J203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117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173" t="str">
        <f>E7</f>
        <v>III/2033 VOCHOV PRŮTAH 2. ETAPA</v>
      </c>
      <c r="F112" s="31"/>
      <c r="G112" s="31"/>
      <c r="H112" s="31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100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75" t="str">
        <f>E9</f>
        <v>SO120 - Chodníky</v>
      </c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20</v>
      </c>
      <c r="D116" s="39"/>
      <c r="E116" s="39"/>
      <c r="F116" s="26" t="str">
        <f>F12</f>
        <v xml:space="preserve"> </v>
      </c>
      <c r="G116" s="39"/>
      <c r="H116" s="39"/>
      <c r="I116" s="31" t="s">
        <v>22</v>
      </c>
      <c r="J116" s="78" t="str">
        <f>IF(J12="","",J12)</f>
        <v>20. 1. 2026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24</v>
      </c>
      <c r="D118" s="39"/>
      <c r="E118" s="39"/>
      <c r="F118" s="26" t="str">
        <f>E15</f>
        <v xml:space="preserve"> </v>
      </c>
      <c r="G118" s="39"/>
      <c r="H118" s="39"/>
      <c r="I118" s="31" t="s">
        <v>29</v>
      </c>
      <c r="J118" s="35" t="str">
        <f>E21</f>
        <v xml:space="preserve"> 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27</v>
      </c>
      <c r="D119" s="39"/>
      <c r="E119" s="39"/>
      <c r="F119" s="26" t="str">
        <f>IF(E18="","",E18)</f>
        <v>Vyplň údaj</v>
      </c>
      <c r="G119" s="39"/>
      <c r="H119" s="39"/>
      <c r="I119" s="31" t="s">
        <v>31</v>
      </c>
      <c r="J119" s="35" t="str">
        <f>E24</f>
        <v xml:space="preserve"> 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1" customFormat="1" ht="29.28" customHeight="1">
      <c r="A121" s="190"/>
      <c r="B121" s="191"/>
      <c r="C121" s="192" t="s">
        <v>118</v>
      </c>
      <c r="D121" s="193" t="s">
        <v>58</v>
      </c>
      <c r="E121" s="193" t="s">
        <v>54</v>
      </c>
      <c r="F121" s="193" t="s">
        <v>55</v>
      </c>
      <c r="G121" s="193" t="s">
        <v>119</v>
      </c>
      <c r="H121" s="193" t="s">
        <v>120</v>
      </c>
      <c r="I121" s="193" t="s">
        <v>121</v>
      </c>
      <c r="J121" s="193" t="s">
        <v>104</v>
      </c>
      <c r="K121" s="194" t="s">
        <v>122</v>
      </c>
      <c r="L121" s="195"/>
      <c r="M121" s="99" t="s">
        <v>1</v>
      </c>
      <c r="N121" s="100" t="s">
        <v>37</v>
      </c>
      <c r="O121" s="100" t="s">
        <v>123</v>
      </c>
      <c r="P121" s="100" t="s">
        <v>124</v>
      </c>
      <c r="Q121" s="100" t="s">
        <v>125</v>
      </c>
      <c r="R121" s="100" t="s">
        <v>126</v>
      </c>
      <c r="S121" s="100" t="s">
        <v>127</v>
      </c>
      <c r="T121" s="101" t="s">
        <v>128</v>
      </c>
      <c r="U121" s="190"/>
      <c r="V121" s="190"/>
      <c r="W121" s="190"/>
      <c r="X121" s="190"/>
      <c r="Y121" s="190"/>
      <c r="Z121" s="190"/>
      <c r="AA121" s="190"/>
      <c r="AB121" s="190"/>
      <c r="AC121" s="190"/>
      <c r="AD121" s="190"/>
      <c r="AE121" s="190"/>
    </row>
    <row r="122" s="2" customFormat="1" ht="22.8" customHeight="1">
      <c r="A122" s="37"/>
      <c r="B122" s="38"/>
      <c r="C122" s="106" t="s">
        <v>129</v>
      </c>
      <c r="D122" s="39"/>
      <c r="E122" s="39"/>
      <c r="F122" s="39"/>
      <c r="G122" s="39"/>
      <c r="H122" s="39"/>
      <c r="I122" s="39"/>
      <c r="J122" s="196">
        <f>BK122</f>
        <v>0</v>
      </c>
      <c r="K122" s="39"/>
      <c r="L122" s="43"/>
      <c r="M122" s="102"/>
      <c r="N122" s="197"/>
      <c r="O122" s="103"/>
      <c r="P122" s="198">
        <f>P123</f>
        <v>0</v>
      </c>
      <c r="Q122" s="103"/>
      <c r="R122" s="198">
        <f>R123</f>
        <v>1259.0858699999999</v>
      </c>
      <c r="S122" s="103"/>
      <c r="T122" s="199">
        <f>T123</f>
        <v>780.23000000000002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72</v>
      </c>
      <c r="AU122" s="16" t="s">
        <v>106</v>
      </c>
      <c r="BK122" s="200">
        <f>BK123</f>
        <v>0</v>
      </c>
    </row>
    <row r="123" s="12" customFormat="1" ht="25.92" customHeight="1">
      <c r="A123" s="12"/>
      <c r="B123" s="201"/>
      <c r="C123" s="202"/>
      <c r="D123" s="203" t="s">
        <v>72</v>
      </c>
      <c r="E123" s="204" t="s">
        <v>130</v>
      </c>
      <c r="F123" s="204" t="s">
        <v>131</v>
      </c>
      <c r="G123" s="202"/>
      <c r="H123" s="202"/>
      <c r="I123" s="205"/>
      <c r="J123" s="206">
        <f>BK123</f>
        <v>0</v>
      </c>
      <c r="K123" s="202"/>
      <c r="L123" s="207"/>
      <c r="M123" s="208"/>
      <c r="N123" s="209"/>
      <c r="O123" s="209"/>
      <c r="P123" s="210">
        <f>P124+P162+P179+P191+P203</f>
        <v>0</v>
      </c>
      <c r="Q123" s="209"/>
      <c r="R123" s="210">
        <f>R124+R162+R179+R191+R203</f>
        <v>1259.0858699999999</v>
      </c>
      <c r="S123" s="209"/>
      <c r="T123" s="211">
        <f>T124+T162+T179+T191+T203</f>
        <v>780.23000000000002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2" t="s">
        <v>81</v>
      </c>
      <c r="AT123" s="213" t="s">
        <v>72</v>
      </c>
      <c r="AU123" s="213" t="s">
        <v>73</v>
      </c>
      <c r="AY123" s="212" t="s">
        <v>132</v>
      </c>
      <c r="BK123" s="214">
        <f>BK124+BK162+BK179+BK191+BK203</f>
        <v>0</v>
      </c>
    </row>
    <row r="124" s="12" customFormat="1" ht="22.8" customHeight="1">
      <c r="A124" s="12"/>
      <c r="B124" s="201"/>
      <c r="C124" s="202"/>
      <c r="D124" s="203" t="s">
        <v>72</v>
      </c>
      <c r="E124" s="215" t="s">
        <v>81</v>
      </c>
      <c r="F124" s="215" t="s">
        <v>133</v>
      </c>
      <c r="G124" s="202"/>
      <c r="H124" s="202"/>
      <c r="I124" s="205"/>
      <c r="J124" s="216">
        <f>BK124</f>
        <v>0</v>
      </c>
      <c r="K124" s="202"/>
      <c r="L124" s="207"/>
      <c r="M124" s="208"/>
      <c r="N124" s="209"/>
      <c r="O124" s="209"/>
      <c r="P124" s="210">
        <f>SUM(P125:P161)</f>
        <v>0</v>
      </c>
      <c r="Q124" s="209"/>
      <c r="R124" s="210">
        <f>SUM(R125:R161)</f>
        <v>0.010030000000000001</v>
      </c>
      <c r="S124" s="209"/>
      <c r="T124" s="211">
        <f>SUM(T125:T161)</f>
        <v>736.48000000000002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2" t="s">
        <v>81</v>
      </c>
      <c r="AT124" s="213" t="s">
        <v>72</v>
      </c>
      <c r="AU124" s="213" t="s">
        <v>81</v>
      </c>
      <c r="AY124" s="212" t="s">
        <v>132</v>
      </c>
      <c r="BK124" s="214">
        <f>SUM(BK125:BK161)</f>
        <v>0</v>
      </c>
    </row>
    <row r="125" s="2" customFormat="1" ht="66.75" customHeight="1">
      <c r="A125" s="37"/>
      <c r="B125" s="38"/>
      <c r="C125" s="217" t="s">
        <v>81</v>
      </c>
      <c r="D125" s="217" t="s">
        <v>134</v>
      </c>
      <c r="E125" s="218" t="s">
        <v>497</v>
      </c>
      <c r="F125" s="219" t="s">
        <v>498</v>
      </c>
      <c r="G125" s="220" t="s">
        <v>137</v>
      </c>
      <c r="H125" s="221">
        <v>549</v>
      </c>
      <c r="I125" s="222"/>
      <c r="J125" s="223">
        <f>ROUND(I125*H125,2)</f>
        <v>0</v>
      </c>
      <c r="K125" s="219" t="s">
        <v>138</v>
      </c>
      <c r="L125" s="43"/>
      <c r="M125" s="224" t="s">
        <v>1</v>
      </c>
      <c r="N125" s="225" t="s">
        <v>38</v>
      </c>
      <c r="O125" s="90"/>
      <c r="P125" s="226">
        <f>O125*H125</f>
        <v>0</v>
      </c>
      <c r="Q125" s="226">
        <v>0</v>
      </c>
      <c r="R125" s="226">
        <f>Q125*H125</f>
        <v>0</v>
      </c>
      <c r="S125" s="226">
        <v>0.29499999999999998</v>
      </c>
      <c r="T125" s="227">
        <f>S125*H125</f>
        <v>161.95499999999998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8" t="s">
        <v>139</v>
      </c>
      <c r="AT125" s="228" t="s">
        <v>134</v>
      </c>
      <c r="AU125" s="228" t="s">
        <v>83</v>
      </c>
      <c r="AY125" s="16" t="s">
        <v>132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6" t="s">
        <v>81</v>
      </c>
      <c r="BK125" s="229">
        <f>ROUND(I125*H125,2)</f>
        <v>0</v>
      </c>
      <c r="BL125" s="16" t="s">
        <v>139</v>
      </c>
      <c r="BM125" s="228" t="s">
        <v>499</v>
      </c>
    </row>
    <row r="126" s="13" customFormat="1">
      <c r="A126" s="13"/>
      <c r="B126" s="230"/>
      <c r="C126" s="231"/>
      <c r="D126" s="232" t="s">
        <v>141</v>
      </c>
      <c r="E126" s="233" t="s">
        <v>1</v>
      </c>
      <c r="F126" s="234" t="s">
        <v>500</v>
      </c>
      <c r="G126" s="231"/>
      <c r="H126" s="235">
        <v>549</v>
      </c>
      <c r="I126" s="236"/>
      <c r="J126" s="231"/>
      <c r="K126" s="231"/>
      <c r="L126" s="237"/>
      <c r="M126" s="238"/>
      <c r="N126" s="239"/>
      <c r="O126" s="239"/>
      <c r="P126" s="239"/>
      <c r="Q126" s="239"/>
      <c r="R126" s="239"/>
      <c r="S126" s="239"/>
      <c r="T126" s="240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1" t="s">
        <v>141</v>
      </c>
      <c r="AU126" s="241" t="s">
        <v>83</v>
      </c>
      <c r="AV126" s="13" t="s">
        <v>83</v>
      </c>
      <c r="AW126" s="13" t="s">
        <v>30</v>
      </c>
      <c r="AX126" s="13" t="s">
        <v>81</v>
      </c>
      <c r="AY126" s="241" t="s">
        <v>132</v>
      </c>
    </row>
    <row r="127" s="2" customFormat="1" ht="66.75" customHeight="1">
      <c r="A127" s="37"/>
      <c r="B127" s="38"/>
      <c r="C127" s="217" t="s">
        <v>83</v>
      </c>
      <c r="D127" s="217" t="s">
        <v>134</v>
      </c>
      <c r="E127" s="218" t="s">
        <v>501</v>
      </c>
      <c r="F127" s="219" t="s">
        <v>502</v>
      </c>
      <c r="G127" s="220" t="s">
        <v>137</v>
      </c>
      <c r="H127" s="221">
        <v>967</v>
      </c>
      <c r="I127" s="222"/>
      <c r="J127" s="223">
        <f>ROUND(I127*H127,2)</f>
        <v>0</v>
      </c>
      <c r="K127" s="219" t="s">
        <v>138</v>
      </c>
      <c r="L127" s="43"/>
      <c r="M127" s="224" t="s">
        <v>1</v>
      </c>
      <c r="N127" s="225" t="s">
        <v>38</v>
      </c>
      <c r="O127" s="90"/>
      <c r="P127" s="226">
        <f>O127*H127</f>
        <v>0</v>
      </c>
      <c r="Q127" s="226">
        <v>0</v>
      </c>
      <c r="R127" s="226">
        <f>Q127*H127</f>
        <v>0</v>
      </c>
      <c r="S127" s="226">
        <v>0.28999999999999998</v>
      </c>
      <c r="T127" s="227">
        <f>S127*H127</f>
        <v>280.43000000000001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8" t="s">
        <v>139</v>
      </c>
      <c r="AT127" s="228" t="s">
        <v>134</v>
      </c>
      <c r="AU127" s="228" t="s">
        <v>83</v>
      </c>
      <c r="AY127" s="16" t="s">
        <v>132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6" t="s">
        <v>81</v>
      </c>
      <c r="BK127" s="229">
        <f>ROUND(I127*H127,2)</f>
        <v>0</v>
      </c>
      <c r="BL127" s="16" t="s">
        <v>139</v>
      </c>
      <c r="BM127" s="228" t="s">
        <v>503</v>
      </c>
    </row>
    <row r="128" s="13" customFormat="1">
      <c r="A128" s="13"/>
      <c r="B128" s="230"/>
      <c r="C128" s="231"/>
      <c r="D128" s="232" t="s">
        <v>141</v>
      </c>
      <c r="E128" s="233" t="s">
        <v>1</v>
      </c>
      <c r="F128" s="234" t="s">
        <v>504</v>
      </c>
      <c r="G128" s="231"/>
      <c r="H128" s="235">
        <v>549</v>
      </c>
      <c r="I128" s="236"/>
      <c r="J128" s="231"/>
      <c r="K128" s="231"/>
      <c r="L128" s="237"/>
      <c r="M128" s="238"/>
      <c r="N128" s="239"/>
      <c r="O128" s="239"/>
      <c r="P128" s="239"/>
      <c r="Q128" s="239"/>
      <c r="R128" s="239"/>
      <c r="S128" s="239"/>
      <c r="T128" s="240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1" t="s">
        <v>141</v>
      </c>
      <c r="AU128" s="241" t="s">
        <v>83</v>
      </c>
      <c r="AV128" s="13" t="s">
        <v>83</v>
      </c>
      <c r="AW128" s="13" t="s">
        <v>30</v>
      </c>
      <c r="AX128" s="13" t="s">
        <v>73</v>
      </c>
      <c r="AY128" s="241" t="s">
        <v>132</v>
      </c>
    </row>
    <row r="129" s="13" customFormat="1">
      <c r="A129" s="13"/>
      <c r="B129" s="230"/>
      <c r="C129" s="231"/>
      <c r="D129" s="232" t="s">
        <v>141</v>
      </c>
      <c r="E129" s="233" t="s">
        <v>1</v>
      </c>
      <c r="F129" s="234" t="s">
        <v>505</v>
      </c>
      <c r="G129" s="231"/>
      <c r="H129" s="235">
        <v>75</v>
      </c>
      <c r="I129" s="236"/>
      <c r="J129" s="231"/>
      <c r="K129" s="231"/>
      <c r="L129" s="237"/>
      <c r="M129" s="238"/>
      <c r="N129" s="239"/>
      <c r="O129" s="239"/>
      <c r="P129" s="239"/>
      <c r="Q129" s="239"/>
      <c r="R129" s="239"/>
      <c r="S129" s="239"/>
      <c r="T129" s="240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1" t="s">
        <v>141</v>
      </c>
      <c r="AU129" s="241" t="s">
        <v>83</v>
      </c>
      <c r="AV129" s="13" t="s">
        <v>83</v>
      </c>
      <c r="AW129" s="13" t="s">
        <v>30</v>
      </c>
      <c r="AX129" s="13" t="s">
        <v>73</v>
      </c>
      <c r="AY129" s="241" t="s">
        <v>132</v>
      </c>
    </row>
    <row r="130" s="13" customFormat="1">
      <c r="A130" s="13"/>
      <c r="B130" s="230"/>
      <c r="C130" s="231"/>
      <c r="D130" s="232" t="s">
        <v>141</v>
      </c>
      <c r="E130" s="233" t="s">
        <v>1</v>
      </c>
      <c r="F130" s="234" t="s">
        <v>506</v>
      </c>
      <c r="G130" s="231"/>
      <c r="H130" s="235">
        <v>343</v>
      </c>
      <c r="I130" s="236"/>
      <c r="J130" s="231"/>
      <c r="K130" s="231"/>
      <c r="L130" s="237"/>
      <c r="M130" s="238"/>
      <c r="N130" s="239"/>
      <c r="O130" s="239"/>
      <c r="P130" s="239"/>
      <c r="Q130" s="239"/>
      <c r="R130" s="239"/>
      <c r="S130" s="239"/>
      <c r="T130" s="24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1" t="s">
        <v>141</v>
      </c>
      <c r="AU130" s="241" t="s">
        <v>83</v>
      </c>
      <c r="AV130" s="13" t="s">
        <v>83</v>
      </c>
      <c r="AW130" s="13" t="s">
        <v>30</v>
      </c>
      <c r="AX130" s="13" t="s">
        <v>73</v>
      </c>
      <c r="AY130" s="241" t="s">
        <v>132</v>
      </c>
    </row>
    <row r="131" s="14" customFormat="1">
      <c r="A131" s="14"/>
      <c r="B131" s="242"/>
      <c r="C131" s="243"/>
      <c r="D131" s="232" t="s">
        <v>141</v>
      </c>
      <c r="E131" s="244" t="s">
        <v>1</v>
      </c>
      <c r="F131" s="245" t="s">
        <v>157</v>
      </c>
      <c r="G131" s="243"/>
      <c r="H131" s="246">
        <v>967</v>
      </c>
      <c r="I131" s="247"/>
      <c r="J131" s="243"/>
      <c r="K131" s="243"/>
      <c r="L131" s="248"/>
      <c r="M131" s="249"/>
      <c r="N131" s="250"/>
      <c r="O131" s="250"/>
      <c r="P131" s="250"/>
      <c r="Q131" s="250"/>
      <c r="R131" s="250"/>
      <c r="S131" s="250"/>
      <c r="T131" s="251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2" t="s">
        <v>141</v>
      </c>
      <c r="AU131" s="252" t="s">
        <v>83</v>
      </c>
      <c r="AV131" s="14" t="s">
        <v>139</v>
      </c>
      <c r="AW131" s="14" t="s">
        <v>30</v>
      </c>
      <c r="AX131" s="14" t="s">
        <v>81</v>
      </c>
      <c r="AY131" s="252" t="s">
        <v>132</v>
      </c>
    </row>
    <row r="132" s="2" customFormat="1" ht="66.75" customHeight="1">
      <c r="A132" s="37"/>
      <c r="B132" s="38"/>
      <c r="C132" s="217" t="s">
        <v>147</v>
      </c>
      <c r="D132" s="217" t="s">
        <v>134</v>
      </c>
      <c r="E132" s="218" t="s">
        <v>135</v>
      </c>
      <c r="F132" s="219" t="s">
        <v>136</v>
      </c>
      <c r="G132" s="220" t="s">
        <v>137</v>
      </c>
      <c r="H132" s="221">
        <v>220</v>
      </c>
      <c r="I132" s="222"/>
      <c r="J132" s="223">
        <f>ROUND(I132*H132,2)</f>
        <v>0</v>
      </c>
      <c r="K132" s="219" t="s">
        <v>138</v>
      </c>
      <c r="L132" s="43"/>
      <c r="M132" s="224" t="s">
        <v>1</v>
      </c>
      <c r="N132" s="225" t="s">
        <v>38</v>
      </c>
      <c r="O132" s="90"/>
      <c r="P132" s="226">
        <f>O132*H132</f>
        <v>0</v>
      </c>
      <c r="Q132" s="226">
        <v>0</v>
      </c>
      <c r="R132" s="226">
        <f>Q132*H132</f>
        <v>0</v>
      </c>
      <c r="S132" s="226">
        <v>0.44</v>
      </c>
      <c r="T132" s="227">
        <f>S132*H132</f>
        <v>96.799999999999997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8" t="s">
        <v>139</v>
      </c>
      <c r="AT132" s="228" t="s">
        <v>134</v>
      </c>
      <c r="AU132" s="228" t="s">
        <v>83</v>
      </c>
      <c r="AY132" s="16" t="s">
        <v>132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6" t="s">
        <v>81</v>
      </c>
      <c r="BK132" s="229">
        <f>ROUND(I132*H132,2)</f>
        <v>0</v>
      </c>
      <c r="BL132" s="16" t="s">
        <v>139</v>
      </c>
      <c r="BM132" s="228" t="s">
        <v>507</v>
      </c>
    </row>
    <row r="133" s="13" customFormat="1">
      <c r="A133" s="13"/>
      <c r="B133" s="230"/>
      <c r="C133" s="231"/>
      <c r="D133" s="232" t="s">
        <v>141</v>
      </c>
      <c r="E133" s="233" t="s">
        <v>1</v>
      </c>
      <c r="F133" s="234" t="s">
        <v>508</v>
      </c>
      <c r="G133" s="231"/>
      <c r="H133" s="235">
        <v>220</v>
      </c>
      <c r="I133" s="236"/>
      <c r="J133" s="231"/>
      <c r="K133" s="231"/>
      <c r="L133" s="237"/>
      <c r="M133" s="238"/>
      <c r="N133" s="239"/>
      <c r="O133" s="239"/>
      <c r="P133" s="239"/>
      <c r="Q133" s="239"/>
      <c r="R133" s="239"/>
      <c r="S133" s="239"/>
      <c r="T133" s="24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1" t="s">
        <v>141</v>
      </c>
      <c r="AU133" s="241" t="s">
        <v>83</v>
      </c>
      <c r="AV133" s="13" t="s">
        <v>83</v>
      </c>
      <c r="AW133" s="13" t="s">
        <v>30</v>
      </c>
      <c r="AX133" s="13" t="s">
        <v>81</v>
      </c>
      <c r="AY133" s="241" t="s">
        <v>132</v>
      </c>
    </row>
    <row r="134" s="2" customFormat="1" ht="55.5" customHeight="1">
      <c r="A134" s="37"/>
      <c r="B134" s="38"/>
      <c r="C134" s="217" t="s">
        <v>139</v>
      </c>
      <c r="D134" s="217" t="s">
        <v>134</v>
      </c>
      <c r="E134" s="218" t="s">
        <v>509</v>
      </c>
      <c r="F134" s="219" t="s">
        <v>510</v>
      </c>
      <c r="G134" s="220" t="s">
        <v>137</v>
      </c>
      <c r="H134" s="221">
        <v>75</v>
      </c>
      <c r="I134" s="222"/>
      <c r="J134" s="223">
        <f>ROUND(I134*H134,2)</f>
        <v>0</v>
      </c>
      <c r="K134" s="219" t="s">
        <v>138</v>
      </c>
      <c r="L134" s="43"/>
      <c r="M134" s="224" t="s">
        <v>1</v>
      </c>
      <c r="N134" s="225" t="s">
        <v>38</v>
      </c>
      <c r="O134" s="90"/>
      <c r="P134" s="226">
        <f>O134*H134</f>
        <v>0</v>
      </c>
      <c r="Q134" s="226">
        <v>0</v>
      </c>
      <c r="R134" s="226">
        <f>Q134*H134</f>
        <v>0</v>
      </c>
      <c r="S134" s="226">
        <v>0.23999999999999999</v>
      </c>
      <c r="T134" s="227">
        <f>S134*H134</f>
        <v>18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8" t="s">
        <v>139</v>
      </c>
      <c r="AT134" s="228" t="s">
        <v>134</v>
      </c>
      <c r="AU134" s="228" t="s">
        <v>83</v>
      </c>
      <c r="AY134" s="16" t="s">
        <v>132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6" t="s">
        <v>81</v>
      </c>
      <c r="BK134" s="229">
        <f>ROUND(I134*H134,2)</f>
        <v>0</v>
      </c>
      <c r="BL134" s="16" t="s">
        <v>139</v>
      </c>
      <c r="BM134" s="228" t="s">
        <v>511</v>
      </c>
    </row>
    <row r="135" s="13" customFormat="1">
      <c r="A135" s="13"/>
      <c r="B135" s="230"/>
      <c r="C135" s="231"/>
      <c r="D135" s="232" t="s">
        <v>141</v>
      </c>
      <c r="E135" s="233" t="s">
        <v>1</v>
      </c>
      <c r="F135" s="234" t="s">
        <v>512</v>
      </c>
      <c r="G135" s="231"/>
      <c r="H135" s="235">
        <v>75</v>
      </c>
      <c r="I135" s="236"/>
      <c r="J135" s="231"/>
      <c r="K135" s="231"/>
      <c r="L135" s="237"/>
      <c r="M135" s="238"/>
      <c r="N135" s="239"/>
      <c r="O135" s="239"/>
      <c r="P135" s="239"/>
      <c r="Q135" s="239"/>
      <c r="R135" s="239"/>
      <c r="S135" s="239"/>
      <c r="T135" s="24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1" t="s">
        <v>141</v>
      </c>
      <c r="AU135" s="241" t="s">
        <v>83</v>
      </c>
      <c r="AV135" s="13" t="s">
        <v>83</v>
      </c>
      <c r="AW135" s="13" t="s">
        <v>30</v>
      </c>
      <c r="AX135" s="13" t="s">
        <v>81</v>
      </c>
      <c r="AY135" s="241" t="s">
        <v>132</v>
      </c>
    </row>
    <row r="136" s="2" customFormat="1" ht="44.25" customHeight="1">
      <c r="A136" s="37"/>
      <c r="B136" s="38"/>
      <c r="C136" s="217" t="s">
        <v>162</v>
      </c>
      <c r="D136" s="217" t="s">
        <v>134</v>
      </c>
      <c r="E136" s="218" t="s">
        <v>513</v>
      </c>
      <c r="F136" s="219" t="s">
        <v>514</v>
      </c>
      <c r="G136" s="220" t="s">
        <v>137</v>
      </c>
      <c r="H136" s="221">
        <v>343</v>
      </c>
      <c r="I136" s="222"/>
      <c r="J136" s="223">
        <f>ROUND(I136*H136,2)</f>
        <v>0</v>
      </c>
      <c r="K136" s="219" t="s">
        <v>138</v>
      </c>
      <c r="L136" s="43"/>
      <c r="M136" s="224" t="s">
        <v>1</v>
      </c>
      <c r="N136" s="225" t="s">
        <v>38</v>
      </c>
      <c r="O136" s="90"/>
      <c r="P136" s="226">
        <f>O136*H136</f>
        <v>0</v>
      </c>
      <c r="Q136" s="226">
        <v>1.0000000000000001E-05</v>
      </c>
      <c r="R136" s="226">
        <f>Q136*H136</f>
        <v>0.0034300000000000003</v>
      </c>
      <c r="S136" s="226">
        <v>0.11500000000000001</v>
      </c>
      <c r="T136" s="227">
        <f>S136*H136</f>
        <v>39.445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8" t="s">
        <v>139</v>
      </c>
      <c r="AT136" s="228" t="s">
        <v>134</v>
      </c>
      <c r="AU136" s="228" t="s">
        <v>83</v>
      </c>
      <c r="AY136" s="16" t="s">
        <v>132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6" t="s">
        <v>81</v>
      </c>
      <c r="BK136" s="229">
        <f>ROUND(I136*H136,2)</f>
        <v>0</v>
      </c>
      <c r="BL136" s="16" t="s">
        <v>139</v>
      </c>
      <c r="BM136" s="228" t="s">
        <v>515</v>
      </c>
    </row>
    <row r="137" s="13" customFormat="1">
      <c r="A137" s="13"/>
      <c r="B137" s="230"/>
      <c r="C137" s="231"/>
      <c r="D137" s="232" t="s">
        <v>141</v>
      </c>
      <c r="E137" s="233" t="s">
        <v>1</v>
      </c>
      <c r="F137" s="234" t="s">
        <v>516</v>
      </c>
      <c r="G137" s="231"/>
      <c r="H137" s="235">
        <v>343</v>
      </c>
      <c r="I137" s="236"/>
      <c r="J137" s="231"/>
      <c r="K137" s="231"/>
      <c r="L137" s="237"/>
      <c r="M137" s="238"/>
      <c r="N137" s="239"/>
      <c r="O137" s="239"/>
      <c r="P137" s="239"/>
      <c r="Q137" s="239"/>
      <c r="R137" s="239"/>
      <c r="S137" s="239"/>
      <c r="T137" s="24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1" t="s">
        <v>141</v>
      </c>
      <c r="AU137" s="241" t="s">
        <v>83</v>
      </c>
      <c r="AV137" s="13" t="s">
        <v>83</v>
      </c>
      <c r="AW137" s="13" t="s">
        <v>30</v>
      </c>
      <c r="AX137" s="13" t="s">
        <v>81</v>
      </c>
      <c r="AY137" s="241" t="s">
        <v>132</v>
      </c>
    </row>
    <row r="138" s="2" customFormat="1" ht="44.25" customHeight="1">
      <c r="A138" s="37"/>
      <c r="B138" s="38"/>
      <c r="C138" s="217" t="s">
        <v>167</v>
      </c>
      <c r="D138" s="217" t="s">
        <v>134</v>
      </c>
      <c r="E138" s="218" t="s">
        <v>143</v>
      </c>
      <c r="F138" s="219" t="s">
        <v>144</v>
      </c>
      <c r="G138" s="220" t="s">
        <v>137</v>
      </c>
      <c r="H138" s="221">
        <v>220</v>
      </c>
      <c r="I138" s="222"/>
      <c r="J138" s="223">
        <f>ROUND(I138*H138,2)</f>
        <v>0</v>
      </c>
      <c r="K138" s="219" t="s">
        <v>138</v>
      </c>
      <c r="L138" s="43"/>
      <c r="M138" s="224" t="s">
        <v>1</v>
      </c>
      <c r="N138" s="225" t="s">
        <v>38</v>
      </c>
      <c r="O138" s="90"/>
      <c r="P138" s="226">
        <f>O138*H138</f>
        <v>0</v>
      </c>
      <c r="Q138" s="226">
        <v>3.0000000000000001E-05</v>
      </c>
      <c r="R138" s="226">
        <f>Q138*H138</f>
        <v>0.0066</v>
      </c>
      <c r="S138" s="226">
        <v>0.23000000000000001</v>
      </c>
      <c r="T138" s="227">
        <f>S138*H138</f>
        <v>50.600000000000001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8" t="s">
        <v>139</v>
      </c>
      <c r="AT138" s="228" t="s">
        <v>134</v>
      </c>
      <c r="AU138" s="228" t="s">
        <v>83</v>
      </c>
      <c r="AY138" s="16" t="s">
        <v>132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6" t="s">
        <v>81</v>
      </c>
      <c r="BK138" s="229">
        <f>ROUND(I138*H138,2)</f>
        <v>0</v>
      </c>
      <c r="BL138" s="16" t="s">
        <v>139</v>
      </c>
      <c r="BM138" s="228" t="s">
        <v>517</v>
      </c>
    </row>
    <row r="139" s="13" customFormat="1">
      <c r="A139" s="13"/>
      <c r="B139" s="230"/>
      <c r="C139" s="231"/>
      <c r="D139" s="232" t="s">
        <v>141</v>
      </c>
      <c r="E139" s="233" t="s">
        <v>1</v>
      </c>
      <c r="F139" s="234" t="s">
        <v>508</v>
      </c>
      <c r="G139" s="231"/>
      <c r="H139" s="235">
        <v>220</v>
      </c>
      <c r="I139" s="236"/>
      <c r="J139" s="231"/>
      <c r="K139" s="231"/>
      <c r="L139" s="237"/>
      <c r="M139" s="238"/>
      <c r="N139" s="239"/>
      <c r="O139" s="239"/>
      <c r="P139" s="239"/>
      <c r="Q139" s="239"/>
      <c r="R139" s="239"/>
      <c r="S139" s="239"/>
      <c r="T139" s="24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1" t="s">
        <v>141</v>
      </c>
      <c r="AU139" s="241" t="s">
        <v>83</v>
      </c>
      <c r="AV139" s="13" t="s">
        <v>83</v>
      </c>
      <c r="AW139" s="13" t="s">
        <v>30</v>
      </c>
      <c r="AX139" s="13" t="s">
        <v>81</v>
      </c>
      <c r="AY139" s="241" t="s">
        <v>132</v>
      </c>
    </row>
    <row r="140" s="2" customFormat="1" ht="49.05" customHeight="1">
      <c r="A140" s="37"/>
      <c r="B140" s="38"/>
      <c r="C140" s="217" t="s">
        <v>172</v>
      </c>
      <c r="D140" s="217" t="s">
        <v>134</v>
      </c>
      <c r="E140" s="218" t="s">
        <v>518</v>
      </c>
      <c r="F140" s="219" t="s">
        <v>519</v>
      </c>
      <c r="G140" s="220" t="s">
        <v>230</v>
      </c>
      <c r="H140" s="221">
        <v>426</v>
      </c>
      <c r="I140" s="222"/>
      <c r="J140" s="223">
        <f>ROUND(I140*H140,2)</f>
        <v>0</v>
      </c>
      <c r="K140" s="219" t="s">
        <v>138</v>
      </c>
      <c r="L140" s="43"/>
      <c r="M140" s="224" t="s">
        <v>1</v>
      </c>
      <c r="N140" s="225" t="s">
        <v>38</v>
      </c>
      <c r="O140" s="90"/>
      <c r="P140" s="226">
        <f>O140*H140</f>
        <v>0</v>
      </c>
      <c r="Q140" s="226">
        <v>0</v>
      </c>
      <c r="R140" s="226">
        <f>Q140*H140</f>
        <v>0</v>
      </c>
      <c r="S140" s="226">
        <v>0.20499999999999999</v>
      </c>
      <c r="T140" s="227">
        <f>S140*H140</f>
        <v>87.329999999999998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8" t="s">
        <v>139</v>
      </c>
      <c r="AT140" s="228" t="s">
        <v>134</v>
      </c>
      <c r="AU140" s="228" t="s">
        <v>83</v>
      </c>
      <c r="AY140" s="16" t="s">
        <v>132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6" t="s">
        <v>81</v>
      </c>
      <c r="BK140" s="229">
        <f>ROUND(I140*H140,2)</f>
        <v>0</v>
      </c>
      <c r="BL140" s="16" t="s">
        <v>139</v>
      </c>
      <c r="BM140" s="228" t="s">
        <v>520</v>
      </c>
    </row>
    <row r="141" s="13" customFormat="1">
      <c r="A141" s="13"/>
      <c r="B141" s="230"/>
      <c r="C141" s="231"/>
      <c r="D141" s="232" t="s">
        <v>141</v>
      </c>
      <c r="E141" s="233" t="s">
        <v>1</v>
      </c>
      <c r="F141" s="234" t="s">
        <v>521</v>
      </c>
      <c r="G141" s="231"/>
      <c r="H141" s="235">
        <v>426</v>
      </c>
      <c r="I141" s="236"/>
      <c r="J141" s="231"/>
      <c r="K141" s="231"/>
      <c r="L141" s="237"/>
      <c r="M141" s="238"/>
      <c r="N141" s="239"/>
      <c r="O141" s="239"/>
      <c r="P141" s="239"/>
      <c r="Q141" s="239"/>
      <c r="R141" s="239"/>
      <c r="S141" s="239"/>
      <c r="T141" s="24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1" t="s">
        <v>141</v>
      </c>
      <c r="AU141" s="241" t="s">
        <v>83</v>
      </c>
      <c r="AV141" s="13" t="s">
        <v>83</v>
      </c>
      <c r="AW141" s="13" t="s">
        <v>30</v>
      </c>
      <c r="AX141" s="13" t="s">
        <v>81</v>
      </c>
      <c r="AY141" s="241" t="s">
        <v>132</v>
      </c>
    </row>
    <row r="142" s="2" customFormat="1" ht="37.8" customHeight="1">
      <c r="A142" s="37"/>
      <c r="B142" s="38"/>
      <c r="C142" s="217" t="s">
        <v>176</v>
      </c>
      <c r="D142" s="217" t="s">
        <v>134</v>
      </c>
      <c r="E142" s="218" t="s">
        <v>522</v>
      </c>
      <c r="F142" s="219" t="s">
        <v>523</v>
      </c>
      <c r="G142" s="220" t="s">
        <v>230</v>
      </c>
      <c r="H142" s="221">
        <v>48</v>
      </c>
      <c r="I142" s="222"/>
      <c r="J142" s="223">
        <f>ROUND(I142*H142,2)</f>
        <v>0</v>
      </c>
      <c r="K142" s="219" t="s">
        <v>138</v>
      </c>
      <c r="L142" s="43"/>
      <c r="M142" s="224" t="s">
        <v>1</v>
      </c>
      <c r="N142" s="225" t="s">
        <v>38</v>
      </c>
      <c r="O142" s="90"/>
      <c r="P142" s="226">
        <f>O142*H142</f>
        <v>0</v>
      </c>
      <c r="Q142" s="226">
        <v>0</v>
      </c>
      <c r="R142" s="226">
        <f>Q142*H142</f>
        <v>0</v>
      </c>
      <c r="S142" s="226">
        <v>0.040000000000000001</v>
      </c>
      <c r="T142" s="227">
        <f>S142*H142</f>
        <v>1.9199999999999999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8" t="s">
        <v>139</v>
      </c>
      <c r="AT142" s="228" t="s">
        <v>134</v>
      </c>
      <c r="AU142" s="228" t="s">
        <v>83</v>
      </c>
      <c r="AY142" s="16" t="s">
        <v>132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6" t="s">
        <v>81</v>
      </c>
      <c r="BK142" s="229">
        <f>ROUND(I142*H142,2)</f>
        <v>0</v>
      </c>
      <c r="BL142" s="16" t="s">
        <v>139</v>
      </c>
      <c r="BM142" s="228" t="s">
        <v>524</v>
      </c>
    </row>
    <row r="143" s="13" customFormat="1">
      <c r="A143" s="13"/>
      <c r="B143" s="230"/>
      <c r="C143" s="231"/>
      <c r="D143" s="232" t="s">
        <v>141</v>
      </c>
      <c r="E143" s="233" t="s">
        <v>1</v>
      </c>
      <c r="F143" s="234" t="s">
        <v>525</v>
      </c>
      <c r="G143" s="231"/>
      <c r="H143" s="235">
        <v>48</v>
      </c>
      <c r="I143" s="236"/>
      <c r="J143" s="231"/>
      <c r="K143" s="231"/>
      <c r="L143" s="237"/>
      <c r="M143" s="238"/>
      <c r="N143" s="239"/>
      <c r="O143" s="239"/>
      <c r="P143" s="239"/>
      <c r="Q143" s="239"/>
      <c r="R143" s="239"/>
      <c r="S143" s="239"/>
      <c r="T143" s="24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1" t="s">
        <v>141</v>
      </c>
      <c r="AU143" s="241" t="s">
        <v>83</v>
      </c>
      <c r="AV143" s="13" t="s">
        <v>83</v>
      </c>
      <c r="AW143" s="13" t="s">
        <v>30</v>
      </c>
      <c r="AX143" s="13" t="s">
        <v>81</v>
      </c>
      <c r="AY143" s="241" t="s">
        <v>132</v>
      </c>
    </row>
    <row r="144" s="2" customFormat="1" ht="37.8" customHeight="1">
      <c r="A144" s="37"/>
      <c r="B144" s="38"/>
      <c r="C144" s="217" t="s">
        <v>181</v>
      </c>
      <c r="D144" s="217" t="s">
        <v>134</v>
      </c>
      <c r="E144" s="218" t="s">
        <v>526</v>
      </c>
      <c r="F144" s="219" t="s">
        <v>527</v>
      </c>
      <c r="G144" s="220" t="s">
        <v>150</v>
      </c>
      <c r="H144" s="221">
        <v>328.34399999999999</v>
      </c>
      <c r="I144" s="222"/>
      <c r="J144" s="223">
        <f>ROUND(I144*H144,2)</f>
        <v>0</v>
      </c>
      <c r="K144" s="219" t="s">
        <v>138</v>
      </c>
      <c r="L144" s="43"/>
      <c r="M144" s="224" t="s">
        <v>1</v>
      </c>
      <c r="N144" s="225" t="s">
        <v>38</v>
      </c>
      <c r="O144" s="90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8" t="s">
        <v>139</v>
      </c>
      <c r="AT144" s="228" t="s">
        <v>134</v>
      </c>
      <c r="AU144" s="228" t="s">
        <v>83</v>
      </c>
      <c r="AY144" s="16" t="s">
        <v>132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6" t="s">
        <v>81</v>
      </c>
      <c r="BK144" s="229">
        <f>ROUND(I144*H144,2)</f>
        <v>0</v>
      </c>
      <c r="BL144" s="16" t="s">
        <v>139</v>
      </c>
      <c r="BM144" s="228" t="s">
        <v>528</v>
      </c>
    </row>
    <row r="145" s="13" customFormat="1">
      <c r="A145" s="13"/>
      <c r="B145" s="230"/>
      <c r="C145" s="231"/>
      <c r="D145" s="232" t="s">
        <v>141</v>
      </c>
      <c r="E145" s="233" t="s">
        <v>1</v>
      </c>
      <c r="F145" s="234" t="s">
        <v>529</v>
      </c>
      <c r="G145" s="231"/>
      <c r="H145" s="235">
        <v>188.16</v>
      </c>
      <c r="I145" s="236"/>
      <c r="J145" s="231"/>
      <c r="K145" s="231"/>
      <c r="L145" s="237"/>
      <c r="M145" s="238"/>
      <c r="N145" s="239"/>
      <c r="O145" s="239"/>
      <c r="P145" s="239"/>
      <c r="Q145" s="239"/>
      <c r="R145" s="239"/>
      <c r="S145" s="239"/>
      <c r="T145" s="24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1" t="s">
        <v>141</v>
      </c>
      <c r="AU145" s="241" t="s">
        <v>83</v>
      </c>
      <c r="AV145" s="13" t="s">
        <v>83</v>
      </c>
      <c r="AW145" s="13" t="s">
        <v>30</v>
      </c>
      <c r="AX145" s="13" t="s">
        <v>73</v>
      </c>
      <c r="AY145" s="241" t="s">
        <v>132</v>
      </c>
    </row>
    <row r="146" s="13" customFormat="1">
      <c r="A146" s="13"/>
      <c r="B146" s="230"/>
      <c r="C146" s="231"/>
      <c r="D146" s="232" t="s">
        <v>141</v>
      </c>
      <c r="E146" s="233" t="s">
        <v>1</v>
      </c>
      <c r="F146" s="234" t="s">
        <v>530</v>
      </c>
      <c r="G146" s="231"/>
      <c r="H146" s="235">
        <v>114.75</v>
      </c>
      <c r="I146" s="236"/>
      <c r="J146" s="231"/>
      <c r="K146" s="231"/>
      <c r="L146" s="237"/>
      <c r="M146" s="238"/>
      <c r="N146" s="239"/>
      <c r="O146" s="239"/>
      <c r="P146" s="239"/>
      <c r="Q146" s="239"/>
      <c r="R146" s="239"/>
      <c r="S146" s="239"/>
      <c r="T146" s="24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1" t="s">
        <v>141</v>
      </c>
      <c r="AU146" s="241" t="s">
        <v>83</v>
      </c>
      <c r="AV146" s="13" t="s">
        <v>83</v>
      </c>
      <c r="AW146" s="13" t="s">
        <v>30</v>
      </c>
      <c r="AX146" s="13" t="s">
        <v>73</v>
      </c>
      <c r="AY146" s="241" t="s">
        <v>132</v>
      </c>
    </row>
    <row r="147" s="13" customFormat="1">
      <c r="A147" s="13"/>
      <c r="B147" s="230"/>
      <c r="C147" s="231"/>
      <c r="D147" s="232" t="s">
        <v>141</v>
      </c>
      <c r="E147" s="233" t="s">
        <v>1</v>
      </c>
      <c r="F147" s="234" t="s">
        <v>531</v>
      </c>
      <c r="G147" s="231"/>
      <c r="H147" s="235">
        <v>157.91999999999999</v>
      </c>
      <c r="I147" s="236"/>
      <c r="J147" s="231"/>
      <c r="K147" s="231"/>
      <c r="L147" s="237"/>
      <c r="M147" s="238"/>
      <c r="N147" s="239"/>
      <c r="O147" s="239"/>
      <c r="P147" s="239"/>
      <c r="Q147" s="239"/>
      <c r="R147" s="239"/>
      <c r="S147" s="239"/>
      <c r="T147" s="24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1" t="s">
        <v>141</v>
      </c>
      <c r="AU147" s="241" t="s">
        <v>83</v>
      </c>
      <c r="AV147" s="13" t="s">
        <v>83</v>
      </c>
      <c r="AW147" s="13" t="s">
        <v>30</v>
      </c>
      <c r="AX147" s="13" t="s">
        <v>73</v>
      </c>
      <c r="AY147" s="241" t="s">
        <v>132</v>
      </c>
    </row>
    <row r="148" s="13" customFormat="1">
      <c r="A148" s="13"/>
      <c r="B148" s="230"/>
      <c r="C148" s="231"/>
      <c r="D148" s="232" t="s">
        <v>141</v>
      </c>
      <c r="E148" s="233" t="s">
        <v>1</v>
      </c>
      <c r="F148" s="234" t="s">
        <v>532</v>
      </c>
      <c r="G148" s="231"/>
      <c r="H148" s="235">
        <v>21.263999999999999</v>
      </c>
      <c r="I148" s="236"/>
      <c r="J148" s="231"/>
      <c r="K148" s="231"/>
      <c r="L148" s="237"/>
      <c r="M148" s="238"/>
      <c r="N148" s="239"/>
      <c r="O148" s="239"/>
      <c r="P148" s="239"/>
      <c r="Q148" s="239"/>
      <c r="R148" s="239"/>
      <c r="S148" s="239"/>
      <c r="T148" s="24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1" t="s">
        <v>141</v>
      </c>
      <c r="AU148" s="241" t="s">
        <v>83</v>
      </c>
      <c r="AV148" s="13" t="s">
        <v>83</v>
      </c>
      <c r="AW148" s="13" t="s">
        <v>30</v>
      </c>
      <c r="AX148" s="13" t="s">
        <v>73</v>
      </c>
      <c r="AY148" s="241" t="s">
        <v>132</v>
      </c>
    </row>
    <row r="149" s="13" customFormat="1">
      <c r="A149" s="13"/>
      <c r="B149" s="230"/>
      <c r="C149" s="231"/>
      <c r="D149" s="232" t="s">
        <v>141</v>
      </c>
      <c r="E149" s="233" t="s">
        <v>1</v>
      </c>
      <c r="F149" s="234" t="s">
        <v>533</v>
      </c>
      <c r="G149" s="231"/>
      <c r="H149" s="235">
        <v>-153.75</v>
      </c>
      <c r="I149" s="236"/>
      <c r="J149" s="231"/>
      <c r="K149" s="231"/>
      <c r="L149" s="237"/>
      <c r="M149" s="238"/>
      <c r="N149" s="239"/>
      <c r="O149" s="239"/>
      <c r="P149" s="239"/>
      <c r="Q149" s="239"/>
      <c r="R149" s="239"/>
      <c r="S149" s="239"/>
      <c r="T149" s="24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1" t="s">
        <v>141</v>
      </c>
      <c r="AU149" s="241" t="s">
        <v>83</v>
      </c>
      <c r="AV149" s="13" t="s">
        <v>83</v>
      </c>
      <c r="AW149" s="13" t="s">
        <v>30</v>
      </c>
      <c r="AX149" s="13" t="s">
        <v>73</v>
      </c>
      <c r="AY149" s="241" t="s">
        <v>132</v>
      </c>
    </row>
    <row r="150" s="14" customFormat="1">
      <c r="A150" s="14"/>
      <c r="B150" s="242"/>
      <c r="C150" s="243"/>
      <c r="D150" s="232" t="s">
        <v>141</v>
      </c>
      <c r="E150" s="244" t="s">
        <v>1</v>
      </c>
      <c r="F150" s="245" t="s">
        <v>157</v>
      </c>
      <c r="G150" s="243"/>
      <c r="H150" s="246">
        <v>328.34399999999994</v>
      </c>
      <c r="I150" s="247"/>
      <c r="J150" s="243"/>
      <c r="K150" s="243"/>
      <c r="L150" s="248"/>
      <c r="M150" s="249"/>
      <c r="N150" s="250"/>
      <c r="O150" s="250"/>
      <c r="P150" s="250"/>
      <c r="Q150" s="250"/>
      <c r="R150" s="250"/>
      <c r="S150" s="250"/>
      <c r="T150" s="25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2" t="s">
        <v>141</v>
      </c>
      <c r="AU150" s="252" t="s">
        <v>83</v>
      </c>
      <c r="AV150" s="14" t="s">
        <v>139</v>
      </c>
      <c r="AW150" s="14" t="s">
        <v>30</v>
      </c>
      <c r="AX150" s="14" t="s">
        <v>81</v>
      </c>
      <c r="AY150" s="252" t="s">
        <v>132</v>
      </c>
    </row>
    <row r="151" s="2" customFormat="1" ht="62.7" customHeight="1">
      <c r="A151" s="37"/>
      <c r="B151" s="38"/>
      <c r="C151" s="217" t="s">
        <v>186</v>
      </c>
      <c r="D151" s="217" t="s">
        <v>134</v>
      </c>
      <c r="E151" s="218" t="s">
        <v>177</v>
      </c>
      <c r="F151" s="219" t="s">
        <v>178</v>
      </c>
      <c r="G151" s="220" t="s">
        <v>150</v>
      </c>
      <c r="H151" s="221">
        <v>328.34399999999999</v>
      </c>
      <c r="I151" s="222"/>
      <c r="J151" s="223">
        <f>ROUND(I151*H151,2)</f>
        <v>0</v>
      </c>
      <c r="K151" s="219" t="s">
        <v>1</v>
      </c>
      <c r="L151" s="43"/>
      <c r="M151" s="224" t="s">
        <v>1</v>
      </c>
      <c r="N151" s="225" t="s">
        <v>38</v>
      </c>
      <c r="O151" s="90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8" t="s">
        <v>139</v>
      </c>
      <c r="AT151" s="228" t="s">
        <v>134</v>
      </c>
      <c r="AU151" s="228" t="s">
        <v>83</v>
      </c>
      <c r="AY151" s="16" t="s">
        <v>132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6" t="s">
        <v>81</v>
      </c>
      <c r="BK151" s="229">
        <f>ROUND(I151*H151,2)</f>
        <v>0</v>
      </c>
      <c r="BL151" s="16" t="s">
        <v>139</v>
      </c>
      <c r="BM151" s="228" t="s">
        <v>534</v>
      </c>
    </row>
    <row r="152" s="13" customFormat="1">
      <c r="A152" s="13"/>
      <c r="B152" s="230"/>
      <c r="C152" s="231"/>
      <c r="D152" s="232" t="s">
        <v>141</v>
      </c>
      <c r="E152" s="233" t="s">
        <v>1</v>
      </c>
      <c r="F152" s="234" t="s">
        <v>535</v>
      </c>
      <c r="G152" s="231"/>
      <c r="H152" s="235">
        <v>328.34399999999999</v>
      </c>
      <c r="I152" s="236"/>
      <c r="J152" s="231"/>
      <c r="K152" s="231"/>
      <c r="L152" s="237"/>
      <c r="M152" s="238"/>
      <c r="N152" s="239"/>
      <c r="O152" s="239"/>
      <c r="P152" s="239"/>
      <c r="Q152" s="239"/>
      <c r="R152" s="239"/>
      <c r="S152" s="239"/>
      <c r="T152" s="24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1" t="s">
        <v>141</v>
      </c>
      <c r="AU152" s="241" t="s">
        <v>83</v>
      </c>
      <c r="AV152" s="13" t="s">
        <v>83</v>
      </c>
      <c r="AW152" s="13" t="s">
        <v>30</v>
      </c>
      <c r="AX152" s="13" t="s">
        <v>81</v>
      </c>
      <c r="AY152" s="241" t="s">
        <v>132</v>
      </c>
    </row>
    <row r="153" s="2" customFormat="1" ht="37.8" customHeight="1">
      <c r="A153" s="37"/>
      <c r="B153" s="38"/>
      <c r="C153" s="217" t="s">
        <v>193</v>
      </c>
      <c r="D153" s="217" t="s">
        <v>134</v>
      </c>
      <c r="E153" s="218" t="s">
        <v>194</v>
      </c>
      <c r="F153" s="219" t="s">
        <v>195</v>
      </c>
      <c r="G153" s="220" t="s">
        <v>150</v>
      </c>
      <c r="H153" s="221">
        <v>328.34399999999999</v>
      </c>
      <c r="I153" s="222"/>
      <c r="J153" s="223">
        <f>ROUND(I153*H153,2)</f>
        <v>0</v>
      </c>
      <c r="K153" s="219" t="s">
        <v>138</v>
      </c>
      <c r="L153" s="43"/>
      <c r="M153" s="224" t="s">
        <v>1</v>
      </c>
      <c r="N153" s="225" t="s">
        <v>38</v>
      </c>
      <c r="O153" s="90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8" t="s">
        <v>139</v>
      </c>
      <c r="AT153" s="228" t="s">
        <v>134</v>
      </c>
      <c r="AU153" s="228" t="s">
        <v>83</v>
      </c>
      <c r="AY153" s="16" t="s">
        <v>132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6" t="s">
        <v>81</v>
      </c>
      <c r="BK153" s="229">
        <f>ROUND(I153*H153,2)</f>
        <v>0</v>
      </c>
      <c r="BL153" s="16" t="s">
        <v>139</v>
      </c>
      <c r="BM153" s="228" t="s">
        <v>536</v>
      </c>
    </row>
    <row r="154" s="2" customFormat="1" ht="37.8" customHeight="1">
      <c r="A154" s="37"/>
      <c r="B154" s="38"/>
      <c r="C154" s="217" t="s">
        <v>8</v>
      </c>
      <c r="D154" s="217" t="s">
        <v>134</v>
      </c>
      <c r="E154" s="218" t="s">
        <v>197</v>
      </c>
      <c r="F154" s="219" t="s">
        <v>198</v>
      </c>
      <c r="G154" s="220" t="s">
        <v>190</v>
      </c>
      <c r="H154" s="221">
        <v>623.85400000000004</v>
      </c>
      <c r="I154" s="222"/>
      <c r="J154" s="223">
        <f>ROUND(I154*H154,2)</f>
        <v>0</v>
      </c>
      <c r="K154" s="219" t="s">
        <v>138</v>
      </c>
      <c r="L154" s="43"/>
      <c r="M154" s="224" t="s">
        <v>1</v>
      </c>
      <c r="N154" s="225" t="s">
        <v>38</v>
      </c>
      <c r="O154" s="90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8" t="s">
        <v>139</v>
      </c>
      <c r="AT154" s="228" t="s">
        <v>134</v>
      </c>
      <c r="AU154" s="228" t="s">
        <v>83</v>
      </c>
      <c r="AY154" s="16" t="s">
        <v>132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6" t="s">
        <v>81</v>
      </c>
      <c r="BK154" s="229">
        <f>ROUND(I154*H154,2)</f>
        <v>0</v>
      </c>
      <c r="BL154" s="16" t="s">
        <v>139</v>
      </c>
      <c r="BM154" s="228" t="s">
        <v>537</v>
      </c>
    </row>
    <row r="155" s="13" customFormat="1">
      <c r="A155" s="13"/>
      <c r="B155" s="230"/>
      <c r="C155" s="231"/>
      <c r="D155" s="232" t="s">
        <v>141</v>
      </c>
      <c r="E155" s="233" t="s">
        <v>1</v>
      </c>
      <c r="F155" s="234" t="s">
        <v>538</v>
      </c>
      <c r="G155" s="231"/>
      <c r="H155" s="235">
        <v>623.85400000000004</v>
      </c>
      <c r="I155" s="236"/>
      <c r="J155" s="231"/>
      <c r="K155" s="231"/>
      <c r="L155" s="237"/>
      <c r="M155" s="238"/>
      <c r="N155" s="239"/>
      <c r="O155" s="239"/>
      <c r="P155" s="239"/>
      <c r="Q155" s="239"/>
      <c r="R155" s="239"/>
      <c r="S155" s="239"/>
      <c r="T155" s="24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1" t="s">
        <v>141</v>
      </c>
      <c r="AU155" s="241" t="s">
        <v>83</v>
      </c>
      <c r="AV155" s="13" t="s">
        <v>83</v>
      </c>
      <c r="AW155" s="13" t="s">
        <v>30</v>
      </c>
      <c r="AX155" s="13" t="s">
        <v>81</v>
      </c>
      <c r="AY155" s="241" t="s">
        <v>132</v>
      </c>
    </row>
    <row r="156" s="2" customFormat="1" ht="24.15" customHeight="1">
      <c r="A156" s="37"/>
      <c r="B156" s="38"/>
      <c r="C156" s="217" t="s">
        <v>201</v>
      </c>
      <c r="D156" s="217" t="s">
        <v>134</v>
      </c>
      <c r="E156" s="218" t="s">
        <v>212</v>
      </c>
      <c r="F156" s="219" t="s">
        <v>213</v>
      </c>
      <c r="G156" s="220" t="s">
        <v>137</v>
      </c>
      <c r="H156" s="221">
        <v>1678.5999999999999</v>
      </c>
      <c r="I156" s="222"/>
      <c r="J156" s="223">
        <f>ROUND(I156*H156,2)</f>
        <v>0</v>
      </c>
      <c r="K156" s="219" t="s">
        <v>138</v>
      </c>
      <c r="L156" s="43"/>
      <c r="M156" s="224" t="s">
        <v>1</v>
      </c>
      <c r="N156" s="225" t="s">
        <v>38</v>
      </c>
      <c r="O156" s="90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8" t="s">
        <v>139</v>
      </c>
      <c r="AT156" s="228" t="s">
        <v>134</v>
      </c>
      <c r="AU156" s="228" t="s">
        <v>83</v>
      </c>
      <c r="AY156" s="16" t="s">
        <v>132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6" t="s">
        <v>81</v>
      </c>
      <c r="BK156" s="229">
        <f>ROUND(I156*H156,2)</f>
        <v>0</v>
      </c>
      <c r="BL156" s="16" t="s">
        <v>139</v>
      </c>
      <c r="BM156" s="228" t="s">
        <v>539</v>
      </c>
    </row>
    <row r="157" s="13" customFormat="1">
      <c r="A157" s="13"/>
      <c r="B157" s="230"/>
      <c r="C157" s="231"/>
      <c r="D157" s="232" t="s">
        <v>141</v>
      </c>
      <c r="E157" s="233" t="s">
        <v>1</v>
      </c>
      <c r="F157" s="234" t="s">
        <v>540</v>
      </c>
      <c r="G157" s="231"/>
      <c r="H157" s="235">
        <v>789</v>
      </c>
      <c r="I157" s="236"/>
      <c r="J157" s="231"/>
      <c r="K157" s="231"/>
      <c r="L157" s="237"/>
      <c r="M157" s="238"/>
      <c r="N157" s="239"/>
      <c r="O157" s="239"/>
      <c r="P157" s="239"/>
      <c r="Q157" s="239"/>
      <c r="R157" s="239"/>
      <c r="S157" s="239"/>
      <c r="T157" s="24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1" t="s">
        <v>141</v>
      </c>
      <c r="AU157" s="241" t="s">
        <v>83</v>
      </c>
      <c r="AV157" s="13" t="s">
        <v>83</v>
      </c>
      <c r="AW157" s="13" t="s">
        <v>30</v>
      </c>
      <c r="AX157" s="13" t="s">
        <v>73</v>
      </c>
      <c r="AY157" s="241" t="s">
        <v>132</v>
      </c>
    </row>
    <row r="158" s="13" customFormat="1">
      <c r="A158" s="13"/>
      <c r="B158" s="230"/>
      <c r="C158" s="231"/>
      <c r="D158" s="232" t="s">
        <v>141</v>
      </c>
      <c r="E158" s="233" t="s">
        <v>1</v>
      </c>
      <c r="F158" s="234" t="s">
        <v>541</v>
      </c>
      <c r="G158" s="231"/>
      <c r="H158" s="235">
        <v>425</v>
      </c>
      <c r="I158" s="236"/>
      <c r="J158" s="231"/>
      <c r="K158" s="231"/>
      <c r="L158" s="237"/>
      <c r="M158" s="238"/>
      <c r="N158" s="239"/>
      <c r="O158" s="239"/>
      <c r="P158" s="239"/>
      <c r="Q158" s="239"/>
      <c r="R158" s="239"/>
      <c r="S158" s="239"/>
      <c r="T158" s="24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1" t="s">
        <v>141</v>
      </c>
      <c r="AU158" s="241" t="s">
        <v>83</v>
      </c>
      <c r="AV158" s="13" t="s">
        <v>83</v>
      </c>
      <c r="AW158" s="13" t="s">
        <v>30</v>
      </c>
      <c r="AX158" s="13" t="s">
        <v>73</v>
      </c>
      <c r="AY158" s="241" t="s">
        <v>132</v>
      </c>
    </row>
    <row r="159" s="13" customFormat="1">
      <c r="A159" s="13"/>
      <c r="B159" s="230"/>
      <c r="C159" s="231"/>
      <c r="D159" s="232" t="s">
        <v>141</v>
      </c>
      <c r="E159" s="233" t="s">
        <v>1</v>
      </c>
      <c r="F159" s="234" t="s">
        <v>542</v>
      </c>
      <c r="G159" s="231"/>
      <c r="H159" s="235">
        <v>376</v>
      </c>
      <c r="I159" s="236"/>
      <c r="J159" s="231"/>
      <c r="K159" s="231"/>
      <c r="L159" s="237"/>
      <c r="M159" s="238"/>
      <c r="N159" s="239"/>
      <c r="O159" s="239"/>
      <c r="P159" s="239"/>
      <c r="Q159" s="239"/>
      <c r="R159" s="239"/>
      <c r="S159" s="239"/>
      <c r="T159" s="24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1" t="s">
        <v>141</v>
      </c>
      <c r="AU159" s="241" t="s">
        <v>83</v>
      </c>
      <c r="AV159" s="13" t="s">
        <v>83</v>
      </c>
      <c r="AW159" s="13" t="s">
        <v>30</v>
      </c>
      <c r="AX159" s="13" t="s">
        <v>73</v>
      </c>
      <c r="AY159" s="241" t="s">
        <v>132</v>
      </c>
    </row>
    <row r="160" s="13" customFormat="1">
      <c r="A160" s="13"/>
      <c r="B160" s="230"/>
      <c r="C160" s="231"/>
      <c r="D160" s="232" t="s">
        <v>141</v>
      </c>
      <c r="E160" s="233" t="s">
        <v>1</v>
      </c>
      <c r="F160" s="234" t="s">
        <v>543</v>
      </c>
      <c r="G160" s="231"/>
      <c r="H160" s="235">
        <v>88.599999999999994</v>
      </c>
      <c r="I160" s="236"/>
      <c r="J160" s="231"/>
      <c r="K160" s="231"/>
      <c r="L160" s="237"/>
      <c r="M160" s="238"/>
      <c r="N160" s="239"/>
      <c r="O160" s="239"/>
      <c r="P160" s="239"/>
      <c r="Q160" s="239"/>
      <c r="R160" s="239"/>
      <c r="S160" s="239"/>
      <c r="T160" s="24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1" t="s">
        <v>141</v>
      </c>
      <c r="AU160" s="241" t="s">
        <v>83</v>
      </c>
      <c r="AV160" s="13" t="s">
        <v>83</v>
      </c>
      <c r="AW160" s="13" t="s">
        <v>30</v>
      </c>
      <c r="AX160" s="13" t="s">
        <v>73</v>
      </c>
      <c r="AY160" s="241" t="s">
        <v>132</v>
      </c>
    </row>
    <row r="161" s="14" customFormat="1">
      <c r="A161" s="14"/>
      <c r="B161" s="242"/>
      <c r="C161" s="243"/>
      <c r="D161" s="232" t="s">
        <v>141</v>
      </c>
      <c r="E161" s="244" t="s">
        <v>1</v>
      </c>
      <c r="F161" s="245" t="s">
        <v>157</v>
      </c>
      <c r="G161" s="243"/>
      <c r="H161" s="246">
        <v>1678.5999999999999</v>
      </c>
      <c r="I161" s="247"/>
      <c r="J161" s="243"/>
      <c r="K161" s="243"/>
      <c r="L161" s="248"/>
      <c r="M161" s="249"/>
      <c r="N161" s="250"/>
      <c r="O161" s="250"/>
      <c r="P161" s="250"/>
      <c r="Q161" s="250"/>
      <c r="R161" s="250"/>
      <c r="S161" s="250"/>
      <c r="T161" s="251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2" t="s">
        <v>141</v>
      </c>
      <c r="AU161" s="252" t="s">
        <v>83</v>
      </c>
      <c r="AV161" s="14" t="s">
        <v>139</v>
      </c>
      <c r="AW161" s="14" t="s">
        <v>30</v>
      </c>
      <c r="AX161" s="14" t="s">
        <v>81</v>
      </c>
      <c r="AY161" s="252" t="s">
        <v>132</v>
      </c>
    </row>
    <row r="162" s="12" customFormat="1" ht="22.8" customHeight="1">
      <c r="A162" s="12"/>
      <c r="B162" s="201"/>
      <c r="C162" s="202"/>
      <c r="D162" s="203" t="s">
        <v>72</v>
      </c>
      <c r="E162" s="215" t="s">
        <v>162</v>
      </c>
      <c r="F162" s="215" t="s">
        <v>297</v>
      </c>
      <c r="G162" s="202"/>
      <c r="H162" s="202"/>
      <c r="I162" s="205"/>
      <c r="J162" s="216">
        <f>BK162</f>
        <v>0</v>
      </c>
      <c r="K162" s="202"/>
      <c r="L162" s="207"/>
      <c r="M162" s="208"/>
      <c r="N162" s="209"/>
      <c r="O162" s="209"/>
      <c r="P162" s="210">
        <f>SUM(P163:P178)</f>
        <v>0</v>
      </c>
      <c r="Q162" s="209"/>
      <c r="R162" s="210">
        <f>SUM(R163:R178)</f>
        <v>1039.11808</v>
      </c>
      <c r="S162" s="209"/>
      <c r="T162" s="211">
        <f>SUM(T163:T178)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12" t="s">
        <v>81</v>
      </c>
      <c r="AT162" s="213" t="s">
        <v>72</v>
      </c>
      <c r="AU162" s="213" t="s">
        <v>81</v>
      </c>
      <c r="AY162" s="212" t="s">
        <v>132</v>
      </c>
      <c r="BK162" s="214">
        <f>SUM(BK163:BK178)</f>
        <v>0</v>
      </c>
    </row>
    <row r="163" s="2" customFormat="1" ht="33" customHeight="1">
      <c r="A163" s="37"/>
      <c r="B163" s="38"/>
      <c r="C163" s="217" t="s">
        <v>206</v>
      </c>
      <c r="D163" s="217" t="s">
        <v>134</v>
      </c>
      <c r="E163" s="218" t="s">
        <v>299</v>
      </c>
      <c r="F163" s="219" t="s">
        <v>300</v>
      </c>
      <c r="G163" s="220" t="s">
        <v>137</v>
      </c>
      <c r="H163" s="221">
        <v>1966</v>
      </c>
      <c r="I163" s="222"/>
      <c r="J163" s="223">
        <f>ROUND(I163*H163,2)</f>
        <v>0</v>
      </c>
      <c r="K163" s="219" t="s">
        <v>138</v>
      </c>
      <c r="L163" s="43"/>
      <c r="M163" s="224" t="s">
        <v>1</v>
      </c>
      <c r="N163" s="225" t="s">
        <v>38</v>
      </c>
      <c r="O163" s="90"/>
      <c r="P163" s="226">
        <f>O163*H163</f>
        <v>0</v>
      </c>
      <c r="Q163" s="226">
        <v>0.34499999999999997</v>
      </c>
      <c r="R163" s="226">
        <f>Q163*H163</f>
        <v>678.26999999999998</v>
      </c>
      <c r="S163" s="226">
        <v>0</v>
      </c>
      <c r="T163" s="227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8" t="s">
        <v>139</v>
      </c>
      <c r="AT163" s="228" t="s">
        <v>134</v>
      </c>
      <c r="AU163" s="228" t="s">
        <v>83</v>
      </c>
      <c r="AY163" s="16" t="s">
        <v>132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6" t="s">
        <v>81</v>
      </c>
      <c r="BK163" s="229">
        <f>ROUND(I163*H163,2)</f>
        <v>0</v>
      </c>
      <c r="BL163" s="16" t="s">
        <v>139</v>
      </c>
      <c r="BM163" s="228" t="s">
        <v>544</v>
      </c>
    </row>
    <row r="164" s="13" customFormat="1">
      <c r="A164" s="13"/>
      <c r="B164" s="230"/>
      <c r="C164" s="231"/>
      <c r="D164" s="232" t="s">
        <v>141</v>
      </c>
      <c r="E164" s="233" t="s">
        <v>1</v>
      </c>
      <c r="F164" s="234" t="s">
        <v>540</v>
      </c>
      <c r="G164" s="231"/>
      <c r="H164" s="235">
        <v>789</v>
      </c>
      <c r="I164" s="236"/>
      <c r="J164" s="231"/>
      <c r="K164" s="231"/>
      <c r="L164" s="237"/>
      <c r="M164" s="238"/>
      <c r="N164" s="239"/>
      <c r="O164" s="239"/>
      <c r="P164" s="239"/>
      <c r="Q164" s="239"/>
      <c r="R164" s="239"/>
      <c r="S164" s="239"/>
      <c r="T164" s="24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1" t="s">
        <v>141</v>
      </c>
      <c r="AU164" s="241" t="s">
        <v>83</v>
      </c>
      <c r="AV164" s="13" t="s">
        <v>83</v>
      </c>
      <c r="AW164" s="13" t="s">
        <v>30</v>
      </c>
      <c r="AX164" s="13" t="s">
        <v>73</v>
      </c>
      <c r="AY164" s="241" t="s">
        <v>132</v>
      </c>
    </row>
    <row r="165" s="13" customFormat="1">
      <c r="A165" s="13"/>
      <c r="B165" s="230"/>
      <c r="C165" s="231"/>
      <c r="D165" s="232" t="s">
        <v>141</v>
      </c>
      <c r="E165" s="233" t="s">
        <v>1</v>
      </c>
      <c r="F165" s="234" t="s">
        <v>541</v>
      </c>
      <c r="G165" s="231"/>
      <c r="H165" s="235">
        <v>425</v>
      </c>
      <c r="I165" s="236"/>
      <c r="J165" s="231"/>
      <c r="K165" s="231"/>
      <c r="L165" s="237"/>
      <c r="M165" s="238"/>
      <c r="N165" s="239"/>
      <c r="O165" s="239"/>
      <c r="P165" s="239"/>
      <c r="Q165" s="239"/>
      <c r="R165" s="239"/>
      <c r="S165" s="239"/>
      <c r="T165" s="24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1" t="s">
        <v>141</v>
      </c>
      <c r="AU165" s="241" t="s">
        <v>83</v>
      </c>
      <c r="AV165" s="13" t="s">
        <v>83</v>
      </c>
      <c r="AW165" s="13" t="s">
        <v>30</v>
      </c>
      <c r="AX165" s="13" t="s">
        <v>73</v>
      </c>
      <c r="AY165" s="241" t="s">
        <v>132</v>
      </c>
    </row>
    <row r="166" s="13" customFormat="1">
      <c r="A166" s="13"/>
      <c r="B166" s="230"/>
      <c r="C166" s="231"/>
      <c r="D166" s="232" t="s">
        <v>141</v>
      </c>
      <c r="E166" s="233" t="s">
        <v>1</v>
      </c>
      <c r="F166" s="234" t="s">
        <v>545</v>
      </c>
      <c r="G166" s="231"/>
      <c r="H166" s="235">
        <v>752</v>
      </c>
      <c r="I166" s="236"/>
      <c r="J166" s="231"/>
      <c r="K166" s="231"/>
      <c r="L166" s="237"/>
      <c r="M166" s="238"/>
      <c r="N166" s="239"/>
      <c r="O166" s="239"/>
      <c r="P166" s="239"/>
      <c r="Q166" s="239"/>
      <c r="R166" s="239"/>
      <c r="S166" s="239"/>
      <c r="T166" s="24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1" t="s">
        <v>141</v>
      </c>
      <c r="AU166" s="241" t="s">
        <v>83</v>
      </c>
      <c r="AV166" s="13" t="s">
        <v>83</v>
      </c>
      <c r="AW166" s="13" t="s">
        <v>30</v>
      </c>
      <c r="AX166" s="13" t="s">
        <v>73</v>
      </c>
      <c r="AY166" s="241" t="s">
        <v>132</v>
      </c>
    </row>
    <row r="167" s="14" customFormat="1">
      <c r="A167" s="14"/>
      <c r="B167" s="242"/>
      <c r="C167" s="243"/>
      <c r="D167" s="232" t="s">
        <v>141</v>
      </c>
      <c r="E167" s="244" t="s">
        <v>1</v>
      </c>
      <c r="F167" s="245" t="s">
        <v>157</v>
      </c>
      <c r="G167" s="243"/>
      <c r="H167" s="246">
        <v>1966</v>
      </c>
      <c r="I167" s="247"/>
      <c r="J167" s="243"/>
      <c r="K167" s="243"/>
      <c r="L167" s="248"/>
      <c r="M167" s="249"/>
      <c r="N167" s="250"/>
      <c r="O167" s="250"/>
      <c r="P167" s="250"/>
      <c r="Q167" s="250"/>
      <c r="R167" s="250"/>
      <c r="S167" s="250"/>
      <c r="T167" s="251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2" t="s">
        <v>141</v>
      </c>
      <c r="AU167" s="252" t="s">
        <v>83</v>
      </c>
      <c r="AV167" s="14" t="s">
        <v>139</v>
      </c>
      <c r="AW167" s="14" t="s">
        <v>30</v>
      </c>
      <c r="AX167" s="14" t="s">
        <v>81</v>
      </c>
      <c r="AY167" s="252" t="s">
        <v>132</v>
      </c>
    </row>
    <row r="168" s="2" customFormat="1" ht="78" customHeight="1">
      <c r="A168" s="37"/>
      <c r="B168" s="38"/>
      <c r="C168" s="217" t="s">
        <v>211</v>
      </c>
      <c r="D168" s="217" t="s">
        <v>134</v>
      </c>
      <c r="E168" s="218" t="s">
        <v>546</v>
      </c>
      <c r="F168" s="219" t="s">
        <v>547</v>
      </c>
      <c r="G168" s="220" t="s">
        <v>137</v>
      </c>
      <c r="H168" s="221">
        <v>789</v>
      </c>
      <c r="I168" s="222"/>
      <c r="J168" s="223">
        <f>ROUND(I168*H168,2)</f>
        <v>0</v>
      </c>
      <c r="K168" s="219" t="s">
        <v>138</v>
      </c>
      <c r="L168" s="43"/>
      <c r="M168" s="224" t="s">
        <v>1</v>
      </c>
      <c r="N168" s="225" t="s">
        <v>38</v>
      </c>
      <c r="O168" s="90"/>
      <c r="P168" s="226">
        <f>O168*H168</f>
        <v>0</v>
      </c>
      <c r="Q168" s="226">
        <v>0.089219999999999994</v>
      </c>
      <c r="R168" s="226">
        <f>Q168*H168</f>
        <v>70.394579999999991</v>
      </c>
      <c r="S168" s="226">
        <v>0</v>
      </c>
      <c r="T168" s="22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8" t="s">
        <v>139</v>
      </c>
      <c r="AT168" s="228" t="s">
        <v>134</v>
      </c>
      <c r="AU168" s="228" t="s">
        <v>83</v>
      </c>
      <c r="AY168" s="16" t="s">
        <v>132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6" t="s">
        <v>81</v>
      </c>
      <c r="BK168" s="229">
        <f>ROUND(I168*H168,2)</f>
        <v>0</v>
      </c>
      <c r="BL168" s="16" t="s">
        <v>139</v>
      </c>
      <c r="BM168" s="228" t="s">
        <v>548</v>
      </c>
    </row>
    <row r="169" s="13" customFormat="1">
      <c r="A169" s="13"/>
      <c r="B169" s="230"/>
      <c r="C169" s="231"/>
      <c r="D169" s="232" t="s">
        <v>141</v>
      </c>
      <c r="E169" s="233" t="s">
        <v>1</v>
      </c>
      <c r="F169" s="234" t="s">
        <v>540</v>
      </c>
      <c r="G169" s="231"/>
      <c r="H169" s="235">
        <v>789</v>
      </c>
      <c r="I169" s="236"/>
      <c r="J169" s="231"/>
      <c r="K169" s="231"/>
      <c r="L169" s="237"/>
      <c r="M169" s="238"/>
      <c r="N169" s="239"/>
      <c r="O169" s="239"/>
      <c r="P169" s="239"/>
      <c r="Q169" s="239"/>
      <c r="R169" s="239"/>
      <c r="S169" s="239"/>
      <c r="T169" s="240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1" t="s">
        <v>141</v>
      </c>
      <c r="AU169" s="241" t="s">
        <v>83</v>
      </c>
      <c r="AV169" s="13" t="s">
        <v>83</v>
      </c>
      <c r="AW169" s="13" t="s">
        <v>30</v>
      </c>
      <c r="AX169" s="13" t="s">
        <v>81</v>
      </c>
      <c r="AY169" s="241" t="s">
        <v>132</v>
      </c>
    </row>
    <row r="170" s="2" customFormat="1" ht="24.15" customHeight="1">
      <c r="A170" s="37"/>
      <c r="B170" s="38"/>
      <c r="C170" s="253" t="s">
        <v>218</v>
      </c>
      <c r="D170" s="253" t="s">
        <v>187</v>
      </c>
      <c r="E170" s="254" t="s">
        <v>549</v>
      </c>
      <c r="F170" s="255" t="s">
        <v>550</v>
      </c>
      <c r="G170" s="256" t="s">
        <v>137</v>
      </c>
      <c r="H170" s="257">
        <v>777</v>
      </c>
      <c r="I170" s="258"/>
      <c r="J170" s="259">
        <f>ROUND(I170*H170,2)</f>
        <v>0</v>
      </c>
      <c r="K170" s="255" t="s">
        <v>138</v>
      </c>
      <c r="L170" s="260"/>
      <c r="M170" s="261" t="s">
        <v>1</v>
      </c>
      <c r="N170" s="262" t="s">
        <v>38</v>
      </c>
      <c r="O170" s="90"/>
      <c r="P170" s="226">
        <f>O170*H170</f>
        <v>0</v>
      </c>
      <c r="Q170" s="226">
        <v>0.113</v>
      </c>
      <c r="R170" s="226">
        <f>Q170*H170</f>
        <v>87.801000000000002</v>
      </c>
      <c r="S170" s="226">
        <v>0</v>
      </c>
      <c r="T170" s="227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28" t="s">
        <v>176</v>
      </c>
      <c r="AT170" s="228" t="s">
        <v>187</v>
      </c>
      <c r="AU170" s="228" t="s">
        <v>83</v>
      </c>
      <c r="AY170" s="16" t="s">
        <v>132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6" t="s">
        <v>81</v>
      </c>
      <c r="BK170" s="229">
        <f>ROUND(I170*H170,2)</f>
        <v>0</v>
      </c>
      <c r="BL170" s="16" t="s">
        <v>139</v>
      </c>
      <c r="BM170" s="228" t="s">
        <v>551</v>
      </c>
    </row>
    <row r="171" s="2" customFormat="1" ht="24.15" customHeight="1">
      <c r="A171" s="37"/>
      <c r="B171" s="38"/>
      <c r="C171" s="253" t="s">
        <v>223</v>
      </c>
      <c r="D171" s="253" t="s">
        <v>187</v>
      </c>
      <c r="E171" s="254" t="s">
        <v>552</v>
      </c>
      <c r="F171" s="255" t="s">
        <v>553</v>
      </c>
      <c r="G171" s="256" t="s">
        <v>137</v>
      </c>
      <c r="H171" s="257">
        <v>12</v>
      </c>
      <c r="I171" s="258"/>
      <c r="J171" s="259">
        <f>ROUND(I171*H171,2)</f>
        <v>0</v>
      </c>
      <c r="K171" s="255" t="s">
        <v>138</v>
      </c>
      <c r="L171" s="260"/>
      <c r="M171" s="261" t="s">
        <v>1</v>
      </c>
      <c r="N171" s="262" t="s">
        <v>38</v>
      </c>
      <c r="O171" s="90"/>
      <c r="P171" s="226">
        <f>O171*H171</f>
        <v>0</v>
      </c>
      <c r="Q171" s="226">
        <v>0.13100000000000001</v>
      </c>
      <c r="R171" s="226">
        <f>Q171*H171</f>
        <v>1.5720000000000001</v>
      </c>
      <c r="S171" s="226">
        <v>0</v>
      </c>
      <c r="T171" s="227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28" t="s">
        <v>176</v>
      </c>
      <c r="AT171" s="228" t="s">
        <v>187</v>
      </c>
      <c r="AU171" s="228" t="s">
        <v>83</v>
      </c>
      <c r="AY171" s="16" t="s">
        <v>132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16" t="s">
        <v>81</v>
      </c>
      <c r="BK171" s="229">
        <f>ROUND(I171*H171,2)</f>
        <v>0</v>
      </c>
      <c r="BL171" s="16" t="s">
        <v>139</v>
      </c>
      <c r="BM171" s="228" t="s">
        <v>554</v>
      </c>
    </row>
    <row r="172" s="2" customFormat="1" ht="78" customHeight="1">
      <c r="A172" s="37"/>
      <c r="B172" s="38"/>
      <c r="C172" s="217" t="s">
        <v>227</v>
      </c>
      <c r="D172" s="217" t="s">
        <v>134</v>
      </c>
      <c r="E172" s="218" t="s">
        <v>555</v>
      </c>
      <c r="F172" s="219" t="s">
        <v>556</v>
      </c>
      <c r="G172" s="220" t="s">
        <v>137</v>
      </c>
      <c r="H172" s="221">
        <v>425</v>
      </c>
      <c r="I172" s="222"/>
      <c r="J172" s="223">
        <f>ROUND(I172*H172,2)</f>
        <v>0</v>
      </c>
      <c r="K172" s="219" t="s">
        <v>138</v>
      </c>
      <c r="L172" s="43"/>
      <c r="M172" s="224" t="s">
        <v>1</v>
      </c>
      <c r="N172" s="225" t="s">
        <v>38</v>
      </c>
      <c r="O172" s="90"/>
      <c r="P172" s="226">
        <f>O172*H172</f>
        <v>0</v>
      </c>
      <c r="Q172" s="226">
        <v>0.11162</v>
      </c>
      <c r="R172" s="226">
        <f>Q172*H172</f>
        <v>47.438499999999998</v>
      </c>
      <c r="S172" s="226">
        <v>0</v>
      </c>
      <c r="T172" s="227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8" t="s">
        <v>139</v>
      </c>
      <c r="AT172" s="228" t="s">
        <v>134</v>
      </c>
      <c r="AU172" s="228" t="s">
        <v>83</v>
      </c>
      <c r="AY172" s="16" t="s">
        <v>132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6" t="s">
        <v>81</v>
      </c>
      <c r="BK172" s="229">
        <f>ROUND(I172*H172,2)</f>
        <v>0</v>
      </c>
      <c r="BL172" s="16" t="s">
        <v>139</v>
      </c>
      <c r="BM172" s="228" t="s">
        <v>557</v>
      </c>
    </row>
    <row r="173" s="13" customFormat="1">
      <c r="A173" s="13"/>
      <c r="B173" s="230"/>
      <c r="C173" s="231"/>
      <c r="D173" s="232" t="s">
        <v>141</v>
      </c>
      <c r="E173" s="233" t="s">
        <v>1</v>
      </c>
      <c r="F173" s="234" t="s">
        <v>541</v>
      </c>
      <c r="G173" s="231"/>
      <c r="H173" s="235">
        <v>425</v>
      </c>
      <c r="I173" s="236"/>
      <c r="J173" s="231"/>
      <c r="K173" s="231"/>
      <c r="L173" s="237"/>
      <c r="M173" s="238"/>
      <c r="N173" s="239"/>
      <c r="O173" s="239"/>
      <c r="P173" s="239"/>
      <c r="Q173" s="239"/>
      <c r="R173" s="239"/>
      <c r="S173" s="239"/>
      <c r="T173" s="240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1" t="s">
        <v>141</v>
      </c>
      <c r="AU173" s="241" t="s">
        <v>83</v>
      </c>
      <c r="AV173" s="13" t="s">
        <v>83</v>
      </c>
      <c r="AW173" s="13" t="s">
        <v>30</v>
      </c>
      <c r="AX173" s="13" t="s">
        <v>81</v>
      </c>
      <c r="AY173" s="241" t="s">
        <v>132</v>
      </c>
    </row>
    <row r="174" s="2" customFormat="1" ht="24.15" customHeight="1">
      <c r="A174" s="37"/>
      <c r="B174" s="38"/>
      <c r="C174" s="253" t="s">
        <v>233</v>
      </c>
      <c r="D174" s="253" t="s">
        <v>187</v>
      </c>
      <c r="E174" s="254" t="s">
        <v>558</v>
      </c>
      <c r="F174" s="255" t="s">
        <v>559</v>
      </c>
      <c r="G174" s="256" t="s">
        <v>137</v>
      </c>
      <c r="H174" s="257">
        <v>9</v>
      </c>
      <c r="I174" s="258"/>
      <c r="J174" s="259">
        <f>ROUND(I174*H174,2)</f>
        <v>0</v>
      </c>
      <c r="K174" s="255" t="s">
        <v>138</v>
      </c>
      <c r="L174" s="260"/>
      <c r="M174" s="261" t="s">
        <v>1</v>
      </c>
      <c r="N174" s="262" t="s">
        <v>38</v>
      </c>
      <c r="O174" s="90"/>
      <c r="P174" s="226">
        <f>O174*H174</f>
        <v>0</v>
      </c>
      <c r="Q174" s="226">
        <v>0.152</v>
      </c>
      <c r="R174" s="226">
        <f>Q174*H174</f>
        <v>1.3679999999999999</v>
      </c>
      <c r="S174" s="226">
        <v>0</v>
      </c>
      <c r="T174" s="227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28" t="s">
        <v>176</v>
      </c>
      <c r="AT174" s="228" t="s">
        <v>187</v>
      </c>
      <c r="AU174" s="228" t="s">
        <v>83</v>
      </c>
      <c r="AY174" s="16" t="s">
        <v>132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6" t="s">
        <v>81</v>
      </c>
      <c r="BK174" s="229">
        <f>ROUND(I174*H174,2)</f>
        <v>0</v>
      </c>
      <c r="BL174" s="16" t="s">
        <v>139</v>
      </c>
      <c r="BM174" s="228" t="s">
        <v>560</v>
      </c>
    </row>
    <row r="175" s="2" customFormat="1" ht="24.15" customHeight="1">
      <c r="A175" s="37"/>
      <c r="B175" s="38"/>
      <c r="C175" s="253" t="s">
        <v>238</v>
      </c>
      <c r="D175" s="253" t="s">
        <v>187</v>
      </c>
      <c r="E175" s="254" t="s">
        <v>561</v>
      </c>
      <c r="F175" s="255" t="s">
        <v>562</v>
      </c>
      <c r="G175" s="256" t="s">
        <v>137</v>
      </c>
      <c r="H175" s="257">
        <v>370</v>
      </c>
      <c r="I175" s="258"/>
      <c r="J175" s="259">
        <f>ROUND(I175*H175,2)</f>
        <v>0</v>
      </c>
      <c r="K175" s="255" t="s">
        <v>138</v>
      </c>
      <c r="L175" s="260"/>
      <c r="M175" s="261" t="s">
        <v>1</v>
      </c>
      <c r="N175" s="262" t="s">
        <v>38</v>
      </c>
      <c r="O175" s="90"/>
      <c r="P175" s="226">
        <f>O175*H175</f>
        <v>0</v>
      </c>
      <c r="Q175" s="226">
        <v>0.152</v>
      </c>
      <c r="R175" s="226">
        <f>Q175*H175</f>
        <v>56.240000000000002</v>
      </c>
      <c r="S175" s="226">
        <v>0</v>
      </c>
      <c r="T175" s="227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8" t="s">
        <v>176</v>
      </c>
      <c r="AT175" s="228" t="s">
        <v>187</v>
      </c>
      <c r="AU175" s="228" t="s">
        <v>83</v>
      </c>
      <c r="AY175" s="16" t="s">
        <v>132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16" t="s">
        <v>81</v>
      </c>
      <c r="BK175" s="229">
        <f>ROUND(I175*H175,2)</f>
        <v>0</v>
      </c>
      <c r="BL175" s="16" t="s">
        <v>139</v>
      </c>
      <c r="BM175" s="228" t="s">
        <v>563</v>
      </c>
    </row>
    <row r="176" s="2" customFormat="1" ht="24.15" customHeight="1">
      <c r="A176" s="37"/>
      <c r="B176" s="38"/>
      <c r="C176" s="253" t="s">
        <v>7</v>
      </c>
      <c r="D176" s="253" t="s">
        <v>187</v>
      </c>
      <c r="E176" s="254" t="s">
        <v>564</v>
      </c>
      <c r="F176" s="255" t="s">
        <v>565</v>
      </c>
      <c r="G176" s="256" t="s">
        <v>137</v>
      </c>
      <c r="H176" s="257">
        <v>46</v>
      </c>
      <c r="I176" s="258"/>
      <c r="J176" s="259">
        <f>ROUND(I176*H176,2)</f>
        <v>0</v>
      </c>
      <c r="K176" s="255" t="s">
        <v>138</v>
      </c>
      <c r="L176" s="260"/>
      <c r="M176" s="261" t="s">
        <v>1</v>
      </c>
      <c r="N176" s="262" t="s">
        <v>38</v>
      </c>
      <c r="O176" s="90"/>
      <c r="P176" s="226">
        <f>O176*H176</f>
        <v>0</v>
      </c>
      <c r="Q176" s="226">
        <v>0.17499999999999999</v>
      </c>
      <c r="R176" s="226">
        <f>Q176*H176</f>
        <v>8.0499999999999989</v>
      </c>
      <c r="S176" s="226">
        <v>0</v>
      </c>
      <c r="T176" s="227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28" t="s">
        <v>176</v>
      </c>
      <c r="AT176" s="228" t="s">
        <v>187</v>
      </c>
      <c r="AU176" s="228" t="s">
        <v>83</v>
      </c>
      <c r="AY176" s="16" t="s">
        <v>132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6" t="s">
        <v>81</v>
      </c>
      <c r="BK176" s="229">
        <f>ROUND(I176*H176,2)</f>
        <v>0</v>
      </c>
      <c r="BL176" s="16" t="s">
        <v>139</v>
      </c>
      <c r="BM176" s="228" t="s">
        <v>566</v>
      </c>
    </row>
    <row r="177" s="2" customFormat="1" ht="66.75" customHeight="1">
      <c r="A177" s="37"/>
      <c r="B177" s="38"/>
      <c r="C177" s="217" t="s">
        <v>246</v>
      </c>
      <c r="D177" s="217" t="s">
        <v>134</v>
      </c>
      <c r="E177" s="218" t="s">
        <v>567</v>
      </c>
      <c r="F177" s="219" t="s">
        <v>568</v>
      </c>
      <c r="G177" s="220" t="s">
        <v>137</v>
      </c>
      <c r="H177" s="221">
        <v>376</v>
      </c>
      <c r="I177" s="222"/>
      <c r="J177" s="223">
        <f>ROUND(I177*H177,2)</f>
        <v>0</v>
      </c>
      <c r="K177" s="219" t="s">
        <v>138</v>
      </c>
      <c r="L177" s="43"/>
      <c r="M177" s="224" t="s">
        <v>1</v>
      </c>
      <c r="N177" s="225" t="s">
        <v>38</v>
      </c>
      <c r="O177" s="90"/>
      <c r="P177" s="226">
        <f>O177*H177</f>
        <v>0</v>
      </c>
      <c r="Q177" s="226">
        <v>0.098000000000000004</v>
      </c>
      <c r="R177" s="226">
        <f>Q177*H177</f>
        <v>36.847999999999999</v>
      </c>
      <c r="S177" s="226">
        <v>0</v>
      </c>
      <c r="T177" s="227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28" t="s">
        <v>139</v>
      </c>
      <c r="AT177" s="228" t="s">
        <v>134</v>
      </c>
      <c r="AU177" s="228" t="s">
        <v>83</v>
      </c>
      <c r="AY177" s="16" t="s">
        <v>132</v>
      </c>
      <c r="BE177" s="229">
        <f>IF(N177="základní",J177,0)</f>
        <v>0</v>
      </c>
      <c r="BF177" s="229">
        <f>IF(N177="snížená",J177,0)</f>
        <v>0</v>
      </c>
      <c r="BG177" s="229">
        <f>IF(N177="zákl. přenesená",J177,0)</f>
        <v>0</v>
      </c>
      <c r="BH177" s="229">
        <f>IF(N177="sníž. přenesená",J177,0)</f>
        <v>0</v>
      </c>
      <c r="BI177" s="229">
        <f>IF(N177="nulová",J177,0)</f>
        <v>0</v>
      </c>
      <c r="BJ177" s="16" t="s">
        <v>81</v>
      </c>
      <c r="BK177" s="229">
        <f>ROUND(I177*H177,2)</f>
        <v>0</v>
      </c>
      <c r="BL177" s="16" t="s">
        <v>139</v>
      </c>
      <c r="BM177" s="228" t="s">
        <v>569</v>
      </c>
    </row>
    <row r="178" s="2" customFormat="1" ht="16.5" customHeight="1">
      <c r="A178" s="37"/>
      <c r="B178" s="38"/>
      <c r="C178" s="253" t="s">
        <v>252</v>
      </c>
      <c r="D178" s="253" t="s">
        <v>187</v>
      </c>
      <c r="E178" s="254" t="s">
        <v>570</v>
      </c>
      <c r="F178" s="255" t="s">
        <v>571</v>
      </c>
      <c r="G178" s="256" t="s">
        <v>137</v>
      </c>
      <c r="H178" s="257">
        <v>376</v>
      </c>
      <c r="I178" s="258"/>
      <c r="J178" s="259">
        <f>ROUND(I178*H178,2)</f>
        <v>0</v>
      </c>
      <c r="K178" s="255" t="s">
        <v>1</v>
      </c>
      <c r="L178" s="260"/>
      <c r="M178" s="261" t="s">
        <v>1</v>
      </c>
      <c r="N178" s="262" t="s">
        <v>38</v>
      </c>
      <c r="O178" s="90"/>
      <c r="P178" s="226">
        <f>O178*H178</f>
        <v>0</v>
      </c>
      <c r="Q178" s="226">
        <v>0.13600000000000001</v>
      </c>
      <c r="R178" s="226">
        <f>Q178*H178</f>
        <v>51.136000000000003</v>
      </c>
      <c r="S178" s="226">
        <v>0</v>
      </c>
      <c r="T178" s="227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28" t="s">
        <v>176</v>
      </c>
      <c r="AT178" s="228" t="s">
        <v>187</v>
      </c>
      <c r="AU178" s="228" t="s">
        <v>83</v>
      </c>
      <c r="AY178" s="16" t="s">
        <v>132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16" t="s">
        <v>81</v>
      </c>
      <c r="BK178" s="229">
        <f>ROUND(I178*H178,2)</f>
        <v>0</v>
      </c>
      <c r="BL178" s="16" t="s">
        <v>139</v>
      </c>
      <c r="BM178" s="228" t="s">
        <v>572</v>
      </c>
    </row>
    <row r="179" s="12" customFormat="1" ht="22.8" customHeight="1">
      <c r="A179" s="12"/>
      <c r="B179" s="201"/>
      <c r="C179" s="202"/>
      <c r="D179" s="203" t="s">
        <v>72</v>
      </c>
      <c r="E179" s="215" t="s">
        <v>181</v>
      </c>
      <c r="F179" s="215" t="s">
        <v>355</v>
      </c>
      <c r="G179" s="202"/>
      <c r="H179" s="202"/>
      <c r="I179" s="205"/>
      <c r="J179" s="216">
        <f>BK179</f>
        <v>0</v>
      </c>
      <c r="K179" s="202"/>
      <c r="L179" s="207"/>
      <c r="M179" s="208"/>
      <c r="N179" s="209"/>
      <c r="O179" s="209"/>
      <c r="P179" s="210">
        <f>SUM(P180:P190)</f>
        <v>0</v>
      </c>
      <c r="Q179" s="209"/>
      <c r="R179" s="210">
        <f>SUM(R180:R190)</f>
        <v>219.95776000000001</v>
      </c>
      <c r="S179" s="209"/>
      <c r="T179" s="211">
        <f>SUM(T180:T190)</f>
        <v>43.75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2" t="s">
        <v>81</v>
      </c>
      <c r="AT179" s="213" t="s">
        <v>72</v>
      </c>
      <c r="AU179" s="213" t="s">
        <v>81</v>
      </c>
      <c r="AY179" s="212" t="s">
        <v>132</v>
      </c>
      <c r="BK179" s="214">
        <f>SUM(BK180:BK190)</f>
        <v>0</v>
      </c>
    </row>
    <row r="180" s="2" customFormat="1" ht="49.05" customHeight="1">
      <c r="A180" s="37"/>
      <c r="B180" s="38"/>
      <c r="C180" s="217" t="s">
        <v>257</v>
      </c>
      <c r="D180" s="217" t="s">
        <v>134</v>
      </c>
      <c r="E180" s="218" t="s">
        <v>444</v>
      </c>
      <c r="F180" s="219" t="s">
        <v>445</v>
      </c>
      <c r="G180" s="220" t="s">
        <v>230</v>
      </c>
      <c r="H180" s="221">
        <v>574</v>
      </c>
      <c r="I180" s="222"/>
      <c r="J180" s="223">
        <f>ROUND(I180*H180,2)</f>
        <v>0</v>
      </c>
      <c r="K180" s="219" t="s">
        <v>138</v>
      </c>
      <c r="L180" s="43"/>
      <c r="M180" s="224" t="s">
        <v>1</v>
      </c>
      <c r="N180" s="225" t="s">
        <v>38</v>
      </c>
      <c r="O180" s="90"/>
      <c r="P180" s="226">
        <f>O180*H180</f>
        <v>0</v>
      </c>
      <c r="Q180" s="226">
        <v>0.16850000000000001</v>
      </c>
      <c r="R180" s="226">
        <f>Q180*H180</f>
        <v>96.719000000000008</v>
      </c>
      <c r="S180" s="226">
        <v>0</v>
      </c>
      <c r="T180" s="227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28" t="s">
        <v>139</v>
      </c>
      <c r="AT180" s="228" t="s">
        <v>134</v>
      </c>
      <c r="AU180" s="228" t="s">
        <v>83</v>
      </c>
      <c r="AY180" s="16" t="s">
        <v>132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6" t="s">
        <v>81</v>
      </c>
      <c r="BK180" s="229">
        <f>ROUND(I180*H180,2)</f>
        <v>0</v>
      </c>
      <c r="BL180" s="16" t="s">
        <v>139</v>
      </c>
      <c r="BM180" s="228" t="s">
        <v>573</v>
      </c>
    </row>
    <row r="181" s="13" customFormat="1">
      <c r="A181" s="13"/>
      <c r="B181" s="230"/>
      <c r="C181" s="231"/>
      <c r="D181" s="232" t="s">
        <v>141</v>
      </c>
      <c r="E181" s="233" t="s">
        <v>1</v>
      </c>
      <c r="F181" s="234" t="s">
        <v>574</v>
      </c>
      <c r="G181" s="231"/>
      <c r="H181" s="235">
        <v>389</v>
      </c>
      <c r="I181" s="236"/>
      <c r="J181" s="231"/>
      <c r="K181" s="231"/>
      <c r="L181" s="237"/>
      <c r="M181" s="238"/>
      <c r="N181" s="239"/>
      <c r="O181" s="239"/>
      <c r="P181" s="239"/>
      <c r="Q181" s="239"/>
      <c r="R181" s="239"/>
      <c r="S181" s="239"/>
      <c r="T181" s="24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1" t="s">
        <v>141</v>
      </c>
      <c r="AU181" s="241" t="s">
        <v>83</v>
      </c>
      <c r="AV181" s="13" t="s">
        <v>83</v>
      </c>
      <c r="AW181" s="13" t="s">
        <v>30</v>
      </c>
      <c r="AX181" s="13" t="s">
        <v>73</v>
      </c>
      <c r="AY181" s="241" t="s">
        <v>132</v>
      </c>
    </row>
    <row r="182" s="13" customFormat="1">
      <c r="A182" s="13"/>
      <c r="B182" s="230"/>
      <c r="C182" s="231"/>
      <c r="D182" s="232" t="s">
        <v>141</v>
      </c>
      <c r="E182" s="233" t="s">
        <v>1</v>
      </c>
      <c r="F182" s="234" t="s">
        <v>575</v>
      </c>
      <c r="G182" s="231"/>
      <c r="H182" s="235">
        <v>125</v>
      </c>
      <c r="I182" s="236"/>
      <c r="J182" s="231"/>
      <c r="K182" s="231"/>
      <c r="L182" s="237"/>
      <c r="M182" s="238"/>
      <c r="N182" s="239"/>
      <c r="O182" s="239"/>
      <c r="P182" s="239"/>
      <c r="Q182" s="239"/>
      <c r="R182" s="239"/>
      <c r="S182" s="239"/>
      <c r="T182" s="24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1" t="s">
        <v>141</v>
      </c>
      <c r="AU182" s="241" t="s">
        <v>83</v>
      </c>
      <c r="AV182" s="13" t="s">
        <v>83</v>
      </c>
      <c r="AW182" s="13" t="s">
        <v>30</v>
      </c>
      <c r="AX182" s="13" t="s">
        <v>73</v>
      </c>
      <c r="AY182" s="241" t="s">
        <v>132</v>
      </c>
    </row>
    <row r="183" s="13" customFormat="1">
      <c r="A183" s="13"/>
      <c r="B183" s="230"/>
      <c r="C183" s="231"/>
      <c r="D183" s="232" t="s">
        <v>141</v>
      </c>
      <c r="E183" s="233" t="s">
        <v>1</v>
      </c>
      <c r="F183" s="234" t="s">
        <v>576</v>
      </c>
      <c r="G183" s="231"/>
      <c r="H183" s="235">
        <v>60</v>
      </c>
      <c r="I183" s="236"/>
      <c r="J183" s="231"/>
      <c r="K183" s="231"/>
      <c r="L183" s="237"/>
      <c r="M183" s="238"/>
      <c r="N183" s="239"/>
      <c r="O183" s="239"/>
      <c r="P183" s="239"/>
      <c r="Q183" s="239"/>
      <c r="R183" s="239"/>
      <c r="S183" s="239"/>
      <c r="T183" s="240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1" t="s">
        <v>141</v>
      </c>
      <c r="AU183" s="241" t="s">
        <v>83</v>
      </c>
      <c r="AV183" s="13" t="s">
        <v>83</v>
      </c>
      <c r="AW183" s="13" t="s">
        <v>30</v>
      </c>
      <c r="AX183" s="13" t="s">
        <v>73</v>
      </c>
      <c r="AY183" s="241" t="s">
        <v>132</v>
      </c>
    </row>
    <row r="184" s="14" customFormat="1">
      <c r="A184" s="14"/>
      <c r="B184" s="242"/>
      <c r="C184" s="243"/>
      <c r="D184" s="232" t="s">
        <v>141</v>
      </c>
      <c r="E184" s="244" t="s">
        <v>1</v>
      </c>
      <c r="F184" s="245" t="s">
        <v>157</v>
      </c>
      <c r="G184" s="243"/>
      <c r="H184" s="246">
        <v>574</v>
      </c>
      <c r="I184" s="247"/>
      <c r="J184" s="243"/>
      <c r="K184" s="243"/>
      <c r="L184" s="248"/>
      <c r="M184" s="249"/>
      <c r="N184" s="250"/>
      <c r="O184" s="250"/>
      <c r="P184" s="250"/>
      <c r="Q184" s="250"/>
      <c r="R184" s="250"/>
      <c r="S184" s="250"/>
      <c r="T184" s="251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2" t="s">
        <v>141</v>
      </c>
      <c r="AU184" s="252" t="s">
        <v>83</v>
      </c>
      <c r="AV184" s="14" t="s">
        <v>139</v>
      </c>
      <c r="AW184" s="14" t="s">
        <v>30</v>
      </c>
      <c r="AX184" s="14" t="s">
        <v>81</v>
      </c>
      <c r="AY184" s="252" t="s">
        <v>132</v>
      </c>
    </row>
    <row r="185" s="2" customFormat="1" ht="24.15" customHeight="1">
      <c r="A185" s="37"/>
      <c r="B185" s="38"/>
      <c r="C185" s="253" t="s">
        <v>262</v>
      </c>
      <c r="D185" s="253" t="s">
        <v>187</v>
      </c>
      <c r="E185" s="254" t="s">
        <v>577</v>
      </c>
      <c r="F185" s="255" t="s">
        <v>578</v>
      </c>
      <c r="G185" s="256" t="s">
        <v>230</v>
      </c>
      <c r="H185" s="257">
        <v>125</v>
      </c>
      <c r="I185" s="258"/>
      <c r="J185" s="259">
        <f>ROUND(I185*H185,2)</f>
        <v>0</v>
      </c>
      <c r="K185" s="255" t="s">
        <v>138</v>
      </c>
      <c r="L185" s="260"/>
      <c r="M185" s="261" t="s">
        <v>1</v>
      </c>
      <c r="N185" s="262" t="s">
        <v>38</v>
      </c>
      <c r="O185" s="90"/>
      <c r="P185" s="226">
        <f>O185*H185</f>
        <v>0</v>
      </c>
      <c r="Q185" s="226">
        <v>0.048300000000000003</v>
      </c>
      <c r="R185" s="226">
        <f>Q185*H185</f>
        <v>6.0375000000000005</v>
      </c>
      <c r="S185" s="226">
        <v>0</v>
      </c>
      <c r="T185" s="227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28" t="s">
        <v>176</v>
      </c>
      <c r="AT185" s="228" t="s">
        <v>187</v>
      </c>
      <c r="AU185" s="228" t="s">
        <v>83</v>
      </c>
      <c r="AY185" s="16" t="s">
        <v>132</v>
      </c>
      <c r="BE185" s="229">
        <f>IF(N185="základní",J185,0)</f>
        <v>0</v>
      </c>
      <c r="BF185" s="229">
        <f>IF(N185="snížená",J185,0)</f>
        <v>0</v>
      </c>
      <c r="BG185" s="229">
        <f>IF(N185="zákl. přenesená",J185,0)</f>
        <v>0</v>
      </c>
      <c r="BH185" s="229">
        <f>IF(N185="sníž. přenesená",J185,0)</f>
        <v>0</v>
      </c>
      <c r="BI185" s="229">
        <f>IF(N185="nulová",J185,0)</f>
        <v>0</v>
      </c>
      <c r="BJ185" s="16" t="s">
        <v>81</v>
      </c>
      <c r="BK185" s="229">
        <f>ROUND(I185*H185,2)</f>
        <v>0</v>
      </c>
      <c r="BL185" s="16" t="s">
        <v>139</v>
      </c>
      <c r="BM185" s="228" t="s">
        <v>579</v>
      </c>
    </row>
    <row r="186" s="2" customFormat="1" ht="24.15" customHeight="1">
      <c r="A186" s="37"/>
      <c r="B186" s="38"/>
      <c r="C186" s="253" t="s">
        <v>266</v>
      </c>
      <c r="D186" s="253" t="s">
        <v>187</v>
      </c>
      <c r="E186" s="254" t="s">
        <v>580</v>
      </c>
      <c r="F186" s="255" t="s">
        <v>581</v>
      </c>
      <c r="G186" s="256" t="s">
        <v>230</v>
      </c>
      <c r="H186" s="257">
        <v>60</v>
      </c>
      <c r="I186" s="258"/>
      <c r="J186" s="259">
        <f>ROUND(I186*H186,2)</f>
        <v>0</v>
      </c>
      <c r="K186" s="255" t="s">
        <v>138</v>
      </c>
      <c r="L186" s="260"/>
      <c r="M186" s="261" t="s">
        <v>1</v>
      </c>
      <c r="N186" s="262" t="s">
        <v>38</v>
      </c>
      <c r="O186" s="90"/>
      <c r="P186" s="226">
        <f>O186*H186</f>
        <v>0</v>
      </c>
      <c r="Q186" s="226">
        <v>0.065670000000000006</v>
      </c>
      <c r="R186" s="226">
        <f>Q186*H186</f>
        <v>3.9402000000000004</v>
      </c>
      <c r="S186" s="226">
        <v>0</v>
      </c>
      <c r="T186" s="227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28" t="s">
        <v>176</v>
      </c>
      <c r="AT186" s="228" t="s">
        <v>187</v>
      </c>
      <c r="AU186" s="228" t="s">
        <v>83</v>
      </c>
      <c r="AY186" s="16" t="s">
        <v>132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6" t="s">
        <v>81</v>
      </c>
      <c r="BK186" s="229">
        <f>ROUND(I186*H186,2)</f>
        <v>0</v>
      </c>
      <c r="BL186" s="16" t="s">
        <v>139</v>
      </c>
      <c r="BM186" s="228" t="s">
        <v>582</v>
      </c>
    </row>
    <row r="187" s="2" customFormat="1" ht="16.5" customHeight="1">
      <c r="A187" s="37"/>
      <c r="B187" s="38"/>
      <c r="C187" s="253" t="s">
        <v>272</v>
      </c>
      <c r="D187" s="253" t="s">
        <v>187</v>
      </c>
      <c r="E187" s="254" t="s">
        <v>449</v>
      </c>
      <c r="F187" s="255" t="s">
        <v>450</v>
      </c>
      <c r="G187" s="256" t="s">
        <v>230</v>
      </c>
      <c r="H187" s="257">
        <v>389</v>
      </c>
      <c r="I187" s="258"/>
      <c r="J187" s="259">
        <f>ROUND(I187*H187,2)</f>
        <v>0</v>
      </c>
      <c r="K187" s="255" t="s">
        <v>138</v>
      </c>
      <c r="L187" s="260"/>
      <c r="M187" s="261" t="s">
        <v>1</v>
      </c>
      <c r="N187" s="262" t="s">
        <v>38</v>
      </c>
      <c r="O187" s="90"/>
      <c r="P187" s="226">
        <f>O187*H187</f>
        <v>0</v>
      </c>
      <c r="Q187" s="226">
        <v>0.080000000000000002</v>
      </c>
      <c r="R187" s="226">
        <f>Q187*H187</f>
        <v>31.120000000000001</v>
      </c>
      <c r="S187" s="226">
        <v>0</v>
      </c>
      <c r="T187" s="227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28" t="s">
        <v>176</v>
      </c>
      <c r="AT187" s="228" t="s">
        <v>187</v>
      </c>
      <c r="AU187" s="228" t="s">
        <v>83</v>
      </c>
      <c r="AY187" s="16" t="s">
        <v>132</v>
      </c>
      <c r="BE187" s="229">
        <f>IF(N187="základní",J187,0)</f>
        <v>0</v>
      </c>
      <c r="BF187" s="229">
        <f>IF(N187="snížená",J187,0)</f>
        <v>0</v>
      </c>
      <c r="BG187" s="229">
        <f>IF(N187="zákl. přenesená",J187,0)</f>
        <v>0</v>
      </c>
      <c r="BH187" s="229">
        <f>IF(N187="sníž. přenesená",J187,0)</f>
        <v>0</v>
      </c>
      <c r="BI187" s="229">
        <f>IF(N187="nulová",J187,0)</f>
        <v>0</v>
      </c>
      <c r="BJ187" s="16" t="s">
        <v>81</v>
      </c>
      <c r="BK187" s="229">
        <f>ROUND(I187*H187,2)</f>
        <v>0</v>
      </c>
      <c r="BL187" s="16" t="s">
        <v>139</v>
      </c>
      <c r="BM187" s="228" t="s">
        <v>583</v>
      </c>
    </row>
    <row r="188" s="2" customFormat="1" ht="49.05" customHeight="1">
      <c r="A188" s="37"/>
      <c r="B188" s="38"/>
      <c r="C188" s="217" t="s">
        <v>277</v>
      </c>
      <c r="D188" s="217" t="s">
        <v>134</v>
      </c>
      <c r="E188" s="218" t="s">
        <v>584</v>
      </c>
      <c r="F188" s="219" t="s">
        <v>585</v>
      </c>
      <c r="G188" s="220" t="s">
        <v>230</v>
      </c>
      <c r="H188" s="221">
        <v>443</v>
      </c>
      <c r="I188" s="222"/>
      <c r="J188" s="223">
        <f>ROUND(I188*H188,2)</f>
        <v>0</v>
      </c>
      <c r="K188" s="219" t="s">
        <v>138</v>
      </c>
      <c r="L188" s="43"/>
      <c r="M188" s="224" t="s">
        <v>1</v>
      </c>
      <c r="N188" s="225" t="s">
        <v>38</v>
      </c>
      <c r="O188" s="90"/>
      <c r="P188" s="226">
        <f>O188*H188</f>
        <v>0</v>
      </c>
      <c r="Q188" s="226">
        <v>0.14041999999999999</v>
      </c>
      <c r="R188" s="226">
        <f>Q188*H188</f>
        <v>62.206059999999994</v>
      </c>
      <c r="S188" s="226">
        <v>0</v>
      </c>
      <c r="T188" s="227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28" t="s">
        <v>139</v>
      </c>
      <c r="AT188" s="228" t="s">
        <v>134</v>
      </c>
      <c r="AU188" s="228" t="s">
        <v>83</v>
      </c>
      <c r="AY188" s="16" t="s">
        <v>132</v>
      </c>
      <c r="BE188" s="229">
        <f>IF(N188="základní",J188,0)</f>
        <v>0</v>
      </c>
      <c r="BF188" s="229">
        <f>IF(N188="snížená",J188,0)</f>
        <v>0</v>
      </c>
      <c r="BG188" s="229">
        <f>IF(N188="zákl. přenesená",J188,0)</f>
        <v>0</v>
      </c>
      <c r="BH188" s="229">
        <f>IF(N188="sníž. přenesená",J188,0)</f>
        <v>0</v>
      </c>
      <c r="BI188" s="229">
        <f>IF(N188="nulová",J188,0)</f>
        <v>0</v>
      </c>
      <c r="BJ188" s="16" t="s">
        <v>81</v>
      </c>
      <c r="BK188" s="229">
        <f>ROUND(I188*H188,2)</f>
        <v>0</v>
      </c>
      <c r="BL188" s="16" t="s">
        <v>139</v>
      </c>
      <c r="BM188" s="228" t="s">
        <v>586</v>
      </c>
    </row>
    <row r="189" s="2" customFormat="1" ht="16.5" customHeight="1">
      <c r="A189" s="37"/>
      <c r="B189" s="38"/>
      <c r="C189" s="253" t="s">
        <v>283</v>
      </c>
      <c r="D189" s="253" t="s">
        <v>187</v>
      </c>
      <c r="E189" s="254" t="s">
        <v>587</v>
      </c>
      <c r="F189" s="255" t="s">
        <v>588</v>
      </c>
      <c r="G189" s="256" t="s">
        <v>230</v>
      </c>
      <c r="H189" s="257">
        <v>443</v>
      </c>
      <c r="I189" s="258"/>
      <c r="J189" s="259">
        <f>ROUND(I189*H189,2)</f>
        <v>0</v>
      </c>
      <c r="K189" s="255" t="s">
        <v>138</v>
      </c>
      <c r="L189" s="260"/>
      <c r="M189" s="261" t="s">
        <v>1</v>
      </c>
      <c r="N189" s="262" t="s">
        <v>38</v>
      </c>
      <c r="O189" s="90"/>
      <c r="P189" s="226">
        <f>O189*H189</f>
        <v>0</v>
      </c>
      <c r="Q189" s="226">
        <v>0.044999999999999998</v>
      </c>
      <c r="R189" s="226">
        <f>Q189*H189</f>
        <v>19.934999999999999</v>
      </c>
      <c r="S189" s="226">
        <v>0</v>
      </c>
      <c r="T189" s="227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28" t="s">
        <v>176</v>
      </c>
      <c r="AT189" s="228" t="s">
        <v>187</v>
      </c>
      <c r="AU189" s="228" t="s">
        <v>83</v>
      </c>
      <c r="AY189" s="16" t="s">
        <v>132</v>
      </c>
      <c r="BE189" s="229">
        <f>IF(N189="základní",J189,0)</f>
        <v>0</v>
      </c>
      <c r="BF189" s="229">
        <f>IF(N189="snížená",J189,0)</f>
        <v>0</v>
      </c>
      <c r="BG189" s="229">
        <f>IF(N189="zákl. přenesená",J189,0)</f>
        <v>0</v>
      </c>
      <c r="BH189" s="229">
        <f>IF(N189="sníž. přenesená",J189,0)</f>
        <v>0</v>
      </c>
      <c r="BI189" s="229">
        <f>IF(N189="nulová",J189,0)</f>
        <v>0</v>
      </c>
      <c r="BJ189" s="16" t="s">
        <v>81</v>
      </c>
      <c r="BK189" s="229">
        <f>ROUND(I189*H189,2)</f>
        <v>0</v>
      </c>
      <c r="BL189" s="16" t="s">
        <v>139</v>
      </c>
      <c r="BM189" s="228" t="s">
        <v>589</v>
      </c>
    </row>
    <row r="190" s="2" customFormat="1" ht="62.7" customHeight="1">
      <c r="A190" s="37"/>
      <c r="B190" s="38"/>
      <c r="C190" s="217" t="s">
        <v>288</v>
      </c>
      <c r="D190" s="217" t="s">
        <v>134</v>
      </c>
      <c r="E190" s="218" t="s">
        <v>590</v>
      </c>
      <c r="F190" s="219" t="s">
        <v>591</v>
      </c>
      <c r="G190" s="220" t="s">
        <v>230</v>
      </c>
      <c r="H190" s="221">
        <v>125</v>
      </c>
      <c r="I190" s="222"/>
      <c r="J190" s="223">
        <f>ROUND(I190*H190,2)</f>
        <v>0</v>
      </c>
      <c r="K190" s="219" t="s">
        <v>138</v>
      </c>
      <c r="L190" s="43"/>
      <c r="M190" s="224" t="s">
        <v>1</v>
      </c>
      <c r="N190" s="225" t="s">
        <v>38</v>
      </c>
      <c r="O190" s="90"/>
      <c r="P190" s="226">
        <f>O190*H190</f>
        <v>0</v>
      </c>
      <c r="Q190" s="226">
        <v>0</v>
      </c>
      <c r="R190" s="226">
        <f>Q190*H190</f>
        <v>0</v>
      </c>
      <c r="S190" s="226">
        <v>0.34999999999999998</v>
      </c>
      <c r="T190" s="227">
        <f>S190*H190</f>
        <v>43.75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28" t="s">
        <v>139</v>
      </c>
      <c r="AT190" s="228" t="s">
        <v>134</v>
      </c>
      <c r="AU190" s="228" t="s">
        <v>83</v>
      </c>
      <c r="AY190" s="16" t="s">
        <v>132</v>
      </c>
      <c r="BE190" s="229">
        <f>IF(N190="základní",J190,0)</f>
        <v>0</v>
      </c>
      <c r="BF190" s="229">
        <f>IF(N190="snížená",J190,0)</f>
        <v>0</v>
      </c>
      <c r="BG190" s="229">
        <f>IF(N190="zákl. přenesená",J190,0)</f>
        <v>0</v>
      </c>
      <c r="BH190" s="229">
        <f>IF(N190="sníž. přenesená",J190,0)</f>
        <v>0</v>
      </c>
      <c r="BI190" s="229">
        <f>IF(N190="nulová",J190,0)</f>
        <v>0</v>
      </c>
      <c r="BJ190" s="16" t="s">
        <v>81</v>
      </c>
      <c r="BK190" s="229">
        <f>ROUND(I190*H190,2)</f>
        <v>0</v>
      </c>
      <c r="BL190" s="16" t="s">
        <v>139</v>
      </c>
      <c r="BM190" s="228" t="s">
        <v>592</v>
      </c>
    </row>
    <row r="191" s="12" customFormat="1" ht="22.8" customHeight="1">
      <c r="A191" s="12"/>
      <c r="B191" s="201"/>
      <c r="C191" s="202"/>
      <c r="D191" s="203" t="s">
        <v>72</v>
      </c>
      <c r="E191" s="215" t="s">
        <v>478</v>
      </c>
      <c r="F191" s="215" t="s">
        <v>479</v>
      </c>
      <c r="G191" s="202"/>
      <c r="H191" s="202"/>
      <c r="I191" s="205"/>
      <c r="J191" s="216">
        <f>BK191</f>
        <v>0</v>
      </c>
      <c r="K191" s="202"/>
      <c r="L191" s="207"/>
      <c r="M191" s="208"/>
      <c r="N191" s="209"/>
      <c r="O191" s="209"/>
      <c r="P191" s="210">
        <f>SUM(P192:P202)</f>
        <v>0</v>
      </c>
      <c r="Q191" s="209"/>
      <c r="R191" s="210">
        <f>SUM(R192:R202)</f>
        <v>0</v>
      </c>
      <c r="S191" s="209"/>
      <c r="T191" s="211">
        <f>SUM(T192:T202)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12" t="s">
        <v>81</v>
      </c>
      <c r="AT191" s="213" t="s">
        <v>72</v>
      </c>
      <c r="AU191" s="213" t="s">
        <v>81</v>
      </c>
      <c r="AY191" s="212" t="s">
        <v>132</v>
      </c>
      <c r="BK191" s="214">
        <f>SUM(BK192:BK202)</f>
        <v>0</v>
      </c>
    </row>
    <row r="192" s="2" customFormat="1" ht="44.25" customHeight="1">
      <c r="A192" s="37"/>
      <c r="B192" s="38"/>
      <c r="C192" s="217" t="s">
        <v>293</v>
      </c>
      <c r="D192" s="217" t="s">
        <v>134</v>
      </c>
      <c r="E192" s="218" t="s">
        <v>481</v>
      </c>
      <c r="F192" s="219" t="s">
        <v>482</v>
      </c>
      <c r="G192" s="220" t="s">
        <v>190</v>
      </c>
      <c r="H192" s="221">
        <v>377.23000000000002</v>
      </c>
      <c r="I192" s="222"/>
      <c r="J192" s="223">
        <f>ROUND(I192*H192,2)</f>
        <v>0</v>
      </c>
      <c r="K192" s="219" t="s">
        <v>138</v>
      </c>
      <c r="L192" s="43"/>
      <c r="M192" s="224" t="s">
        <v>1</v>
      </c>
      <c r="N192" s="225" t="s">
        <v>38</v>
      </c>
      <c r="O192" s="90"/>
      <c r="P192" s="226">
        <f>O192*H192</f>
        <v>0</v>
      </c>
      <c r="Q192" s="226">
        <v>0</v>
      </c>
      <c r="R192" s="226">
        <f>Q192*H192</f>
        <v>0</v>
      </c>
      <c r="S192" s="226">
        <v>0</v>
      </c>
      <c r="T192" s="227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28" t="s">
        <v>139</v>
      </c>
      <c r="AT192" s="228" t="s">
        <v>134</v>
      </c>
      <c r="AU192" s="228" t="s">
        <v>83</v>
      </c>
      <c r="AY192" s="16" t="s">
        <v>132</v>
      </c>
      <c r="BE192" s="229">
        <f>IF(N192="základní",J192,0)</f>
        <v>0</v>
      </c>
      <c r="BF192" s="229">
        <f>IF(N192="snížená",J192,0)</f>
        <v>0</v>
      </c>
      <c r="BG192" s="229">
        <f>IF(N192="zákl. přenesená",J192,0)</f>
        <v>0</v>
      </c>
      <c r="BH192" s="229">
        <f>IF(N192="sníž. přenesená",J192,0)</f>
        <v>0</v>
      </c>
      <c r="BI192" s="229">
        <f>IF(N192="nulová",J192,0)</f>
        <v>0</v>
      </c>
      <c r="BJ192" s="16" t="s">
        <v>81</v>
      </c>
      <c r="BK192" s="229">
        <f>ROUND(I192*H192,2)</f>
        <v>0</v>
      </c>
      <c r="BL192" s="16" t="s">
        <v>139</v>
      </c>
      <c r="BM192" s="228" t="s">
        <v>593</v>
      </c>
    </row>
    <row r="193" s="2" customFormat="1" ht="37.8" customHeight="1">
      <c r="A193" s="37"/>
      <c r="B193" s="38"/>
      <c r="C193" s="217" t="s">
        <v>298</v>
      </c>
      <c r="D193" s="217" t="s">
        <v>134</v>
      </c>
      <c r="E193" s="218" t="s">
        <v>485</v>
      </c>
      <c r="F193" s="219" t="s">
        <v>486</v>
      </c>
      <c r="G193" s="220" t="s">
        <v>190</v>
      </c>
      <c r="H193" s="221">
        <v>467.27499999999998</v>
      </c>
      <c r="I193" s="222"/>
      <c r="J193" s="223">
        <f>ROUND(I193*H193,2)</f>
        <v>0</v>
      </c>
      <c r="K193" s="219" t="s">
        <v>1</v>
      </c>
      <c r="L193" s="43"/>
      <c r="M193" s="224" t="s">
        <v>1</v>
      </c>
      <c r="N193" s="225" t="s">
        <v>38</v>
      </c>
      <c r="O193" s="90"/>
      <c r="P193" s="226">
        <f>O193*H193</f>
        <v>0</v>
      </c>
      <c r="Q193" s="226">
        <v>0</v>
      </c>
      <c r="R193" s="226">
        <f>Q193*H193</f>
        <v>0</v>
      </c>
      <c r="S193" s="226">
        <v>0</v>
      </c>
      <c r="T193" s="227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28" t="s">
        <v>139</v>
      </c>
      <c r="AT193" s="228" t="s">
        <v>134</v>
      </c>
      <c r="AU193" s="228" t="s">
        <v>83</v>
      </c>
      <c r="AY193" s="16" t="s">
        <v>132</v>
      </c>
      <c r="BE193" s="229">
        <f>IF(N193="základní",J193,0)</f>
        <v>0</v>
      </c>
      <c r="BF193" s="229">
        <f>IF(N193="snížená",J193,0)</f>
        <v>0</v>
      </c>
      <c r="BG193" s="229">
        <f>IF(N193="zákl. přenesená",J193,0)</f>
        <v>0</v>
      </c>
      <c r="BH193" s="229">
        <f>IF(N193="sníž. přenesená",J193,0)</f>
        <v>0</v>
      </c>
      <c r="BI193" s="229">
        <f>IF(N193="nulová",J193,0)</f>
        <v>0</v>
      </c>
      <c r="BJ193" s="16" t="s">
        <v>81</v>
      </c>
      <c r="BK193" s="229">
        <f>ROUND(I193*H193,2)</f>
        <v>0</v>
      </c>
      <c r="BL193" s="16" t="s">
        <v>139</v>
      </c>
      <c r="BM193" s="228" t="s">
        <v>594</v>
      </c>
    </row>
    <row r="194" s="13" customFormat="1">
      <c r="A194" s="13"/>
      <c r="B194" s="230"/>
      <c r="C194" s="231"/>
      <c r="D194" s="232" t="s">
        <v>141</v>
      </c>
      <c r="E194" s="233" t="s">
        <v>1</v>
      </c>
      <c r="F194" s="234" t="s">
        <v>595</v>
      </c>
      <c r="G194" s="231"/>
      <c r="H194" s="235">
        <v>90.045000000000002</v>
      </c>
      <c r="I194" s="236"/>
      <c r="J194" s="231"/>
      <c r="K194" s="231"/>
      <c r="L194" s="237"/>
      <c r="M194" s="238"/>
      <c r="N194" s="239"/>
      <c r="O194" s="239"/>
      <c r="P194" s="239"/>
      <c r="Q194" s="239"/>
      <c r="R194" s="239"/>
      <c r="S194" s="239"/>
      <c r="T194" s="240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1" t="s">
        <v>141</v>
      </c>
      <c r="AU194" s="241" t="s">
        <v>83</v>
      </c>
      <c r="AV194" s="13" t="s">
        <v>83</v>
      </c>
      <c r="AW194" s="13" t="s">
        <v>30</v>
      </c>
      <c r="AX194" s="13" t="s">
        <v>73</v>
      </c>
      <c r="AY194" s="241" t="s">
        <v>132</v>
      </c>
    </row>
    <row r="195" s="13" customFormat="1">
      <c r="A195" s="13"/>
      <c r="B195" s="230"/>
      <c r="C195" s="231"/>
      <c r="D195" s="232" t="s">
        <v>141</v>
      </c>
      <c r="E195" s="233" t="s">
        <v>1</v>
      </c>
      <c r="F195" s="234" t="s">
        <v>596</v>
      </c>
      <c r="G195" s="231"/>
      <c r="H195" s="235">
        <v>377.23000000000002</v>
      </c>
      <c r="I195" s="236"/>
      <c r="J195" s="231"/>
      <c r="K195" s="231"/>
      <c r="L195" s="237"/>
      <c r="M195" s="238"/>
      <c r="N195" s="239"/>
      <c r="O195" s="239"/>
      <c r="P195" s="239"/>
      <c r="Q195" s="239"/>
      <c r="R195" s="239"/>
      <c r="S195" s="239"/>
      <c r="T195" s="240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1" t="s">
        <v>141</v>
      </c>
      <c r="AU195" s="241" t="s">
        <v>83</v>
      </c>
      <c r="AV195" s="13" t="s">
        <v>83</v>
      </c>
      <c r="AW195" s="13" t="s">
        <v>30</v>
      </c>
      <c r="AX195" s="13" t="s">
        <v>73</v>
      </c>
      <c r="AY195" s="241" t="s">
        <v>132</v>
      </c>
    </row>
    <row r="196" s="14" customFormat="1">
      <c r="A196" s="14"/>
      <c r="B196" s="242"/>
      <c r="C196" s="243"/>
      <c r="D196" s="232" t="s">
        <v>141</v>
      </c>
      <c r="E196" s="244" t="s">
        <v>1</v>
      </c>
      <c r="F196" s="245" t="s">
        <v>157</v>
      </c>
      <c r="G196" s="243"/>
      <c r="H196" s="246">
        <v>467.27500000000003</v>
      </c>
      <c r="I196" s="247"/>
      <c r="J196" s="243"/>
      <c r="K196" s="243"/>
      <c r="L196" s="248"/>
      <c r="M196" s="249"/>
      <c r="N196" s="250"/>
      <c r="O196" s="250"/>
      <c r="P196" s="250"/>
      <c r="Q196" s="250"/>
      <c r="R196" s="250"/>
      <c r="S196" s="250"/>
      <c r="T196" s="251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2" t="s">
        <v>141</v>
      </c>
      <c r="AU196" s="252" t="s">
        <v>83</v>
      </c>
      <c r="AV196" s="14" t="s">
        <v>139</v>
      </c>
      <c r="AW196" s="14" t="s">
        <v>30</v>
      </c>
      <c r="AX196" s="14" t="s">
        <v>81</v>
      </c>
      <c r="AY196" s="252" t="s">
        <v>132</v>
      </c>
    </row>
    <row r="197" s="2" customFormat="1" ht="37.8" customHeight="1">
      <c r="A197" s="37"/>
      <c r="B197" s="38"/>
      <c r="C197" s="217" t="s">
        <v>304</v>
      </c>
      <c r="D197" s="217" t="s">
        <v>134</v>
      </c>
      <c r="E197" s="218" t="s">
        <v>597</v>
      </c>
      <c r="F197" s="219" t="s">
        <v>598</v>
      </c>
      <c r="G197" s="220" t="s">
        <v>190</v>
      </c>
      <c r="H197" s="221">
        <v>312.95499999999998</v>
      </c>
      <c r="I197" s="222"/>
      <c r="J197" s="223">
        <f>ROUND(I197*H197,2)</f>
        <v>0</v>
      </c>
      <c r="K197" s="219" t="s">
        <v>1</v>
      </c>
      <c r="L197" s="43"/>
      <c r="M197" s="224" t="s">
        <v>1</v>
      </c>
      <c r="N197" s="225" t="s">
        <v>38</v>
      </c>
      <c r="O197" s="90"/>
      <c r="P197" s="226">
        <f>O197*H197</f>
        <v>0</v>
      </c>
      <c r="Q197" s="226">
        <v>0</v>
      </c>
      <c r="R197" s="226">
        <f>Q197*H197</f>
        <v>0</v>
      </c>
      <c r="S197" s="226">
        <v>0</v>
      </c>
      <c r="T197" s="227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28" t="s">
        <v>139</v>
      </c>
      <c r="AT197" s="228" t="s">
        <v>134</v>
      </c>
      <c r="AU197" s="228" t="s">
        <v>83</v>
      </c>
      <c r="AY197" s="16" t="s">
        <v>132</v>
      </c>
      <c r="BE197" s="229">
        <f>IF(N197="základní",J197,0)</f>
        <v>0</v>
      </c>
      <c r="BF197" s="229">
        <f>IF(N197="snížená",J197,0)</f>
        <v>0</v>
      </c>
      <c r="BG197" s="229">
        <f>IF(N197="zákl. přenesená",J197,0)</f>
        <v>0</v>
      </c>
      <c r="BH197" s="229">
        <f>IF(N197="sníž. přenesená",J197,0)</f>
        <v>0</v>
      </c>
      <c r="BI197" s="229">
        <f>IF(N197="nulová",J197,0)</f>
        <v>0</v>
      </c>
      <c r="BJ197" s="16" t="s">
        <v>81</v>
      </c>
      <c r="BK197" s="229">
        <f>ROUND(I197*H197,2)</f>
        <v>0</v>
      </c>
      <c r="BL197" s="16" t="s">
        <v>139</v>
      </c>
      <c r="BM197" s="228" t="s">
        <v>599</v>
      </c>
    </row>
    <row r="198" s="13" customFormat="1">
      <c r="A198" s="13"/>
      <c r="B198" s="230"/>
      <c r="C198" s="231"/>
      <c r="D198" s="232" t="s">
        <v>141</v>
      </c>
      <c r="E198" s="233" t="s">
        <v>1</v>
      </c>
      <c r="F198" s="234" t="s">
        <v>600</v>
      </c>
      <c r="G198" s="231"/>
      <c r="H198" s="235">
        <v>179.95500000000001</v>
      </c>
      <c r="I198" s="236"/>
      <c r="J198" s="231"/>
      <c r="K198" s="231"/>
      <c r="L198" s="237"/>
      <c r="M198" s="238"/>
      <c r="N198" s="239"/>
      <c r="O198" s="239"/>
      <c r="P198" s="239"/>
      <c r="Q198" s="239"/>
      <c r="R198" s="239"/>
      <c r="S198" s="239"/>
      <c r="T198" s="240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1" t="s">
        <v>141</v>
      </c>
      <c r="AU198" s="241" t="s">
        <v>83</v>
      </c>
      <c r="AV198" s="13" t="s">
        <v>83</v>
      </c>
      <c r="AW198" s="13" t="s">
        <v>30</v>
      </c>
      <c r="AX198" s="13" t="s">
        <v>73</v>
      </c>
      <c r="AY198" s="241" t="s">
        <v>132</v>
      </c>
    </row>
    <row r="199" s="13" customFormat="1">
      <c r="A199" s="13"/>
      <c r="B199" s="230"/>
      <c r="C199" s="231"/>
      <c r="D199" s="232" t="s">
        <v>141</v>
      </c>
      <c r="E199" s="233" t="s">
        <v>1</v>
      </c>
      <c r="F199" s="234" t="s">
        <v>601</v>
      </c>
      <c r="G199" s="231"/>
      <c r="H199" s="235">
        <v>89.25</v>
      </c>
      <c r="I199" s="236"/>
      <c r="J199" s="231"/>
      <c r="K199" s="231"/>
      <c r="L199" s="237"/>
      <c r="M199" s="238"/>
      <c r="N199" s="239"/>
      <c r="O199" s="239"/>
      <c r="P199" s="239"/>
      <c r="Q199" s="239"/>
      <c r="R199" s="239"/>
      <c r="S199" s="239"/>
      <c r="T199" s="240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1" t="s">
        <v>141</v>
      </c>
      <c r="AU199" s="241" t="s">
        <v>83</v>
      </c>
      <c r="AV199" s="13" t="s">
        <v>83</v>
      </c>
      <c r="AW199" s="13" t="s">
        <v>30</v>
      </c>
      <c r="AX199" s="13" t="s">
        <v>73</v>
      </c>
      <c r="AY199" s="241" t="s">
        <v>132</v>
      </c>
    </row>
    <row r="200" s="13" customFormat="1">
      <c r="A200" s="13"/>
      <c r="B200" s="230"/>
      <c r="C200" s="231"/>
      <c r="D200" s="232" t="s">
        <v>141</v>
      </c>
      <c r="E200" s="233" t="s">
        <v>1</v>
      </c>
      <c r="F200" s="234" t="s">
        <v>602</v>
      </c>
      <c r="G200" s="231"/>
      <c r="H200" s="235">
        <v>43.75</v>
      </c>
      <c r="I200" s="236"/>
      <c r="J200" s="231"/>
      <c r="K200" s="231"/>
      <c r="L200" s="237"/>
      <c r="M200" s="238"/>
      <c r="N200" s="239"/>
      <c r="O200" s="239"/>
      <c r="P200" s="239"/>
      <c r="Q200" s="239"/>
      <c r="R200" s="239"/>
      <c r="S200" s="239"/>
      <c r="T200" s="240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1" t="s">
        <v>141</v>
      </c>
      <c r="AU200" s="241" t="s">
        <v>83</v>
      </c>
      <c r="AV200" s="13" t="s">
        <v>83</v>
      </c>
      <c r="AW200" s="13" t="s">
        <v>30</v>
      </c>
      <c r="AX200" s="13" t="s">
        <v>73</v>
      </c>
      <c r="AY200" s="241" t="s">
        <v>132</v>
      </c>
    </row>
    <row r="201" s="14" customFormat="1">
      <c r="A201" s="14"/>
      <c r="B201" s="242"/>
      <c r="C201" s="243"/>
      <c r="D201" s="232" t="s">
        <v>141</v>
      </c>
      <c r="E201" s="244" t="s">
        <v>1</v>
      </c>
      <c r="F201" s="245" t="s">
        <v>157</v>
      </c>
      <c r="G201" s="243"/>
      <c r="H201" s="246">
        <v>312.95500000000004</v>
      </c>
      <c r="I201" s="247"/>
      <c r="J201" s="243"/>
      <c r="K201" s="243"/>
      <c r="L201" s="248"/>
      <c r="M201" s="249"/>
      <c r="N201" s="250"/>
      <c r="O201" s="250"/>
      <c r="P201" s="250"/>
      <c r="Q201" s="250"/>
      <c r="R201" s="250"/>
      <c r="S201" s="250"/>
      <c r="T201" s="251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2" t="s">
        <v>141</v>
      </c>
      <c r="AU201" s="252" t="s">
        <v>83</v>
      </c>
      <c r="AV201" s="14" t="s">
        <v>139</v>
      </c>
      <c r="AW201" s="14" t="s">
        <v>30</v>
      </c>
      <c r="AX201" s="14" t="s">
        <v>81</v>
      </c>
      <c r="AY201" s="252" t="s">
        <v>132</v>
      </c>
    </row>
    <row r="202" s="2" customFormat="1" ht="44.25" customHeight="1">
      <c r="A202" s="37"/>
      <c r="B202" s="38"/>
      <c r="C202" s="217" t="s">
        <v>309</v>
      </c>
      <c r="D202" s="217" t="s">
        <v>134</v>
      </c>
      <c r="E202" s="218" t="s">
        <v>603</v>
      </c>
      <c r="F202" s="219" t="s">
        <v>604</v>
      </c>
      <c r="G202" s="220" t="s">
        <v>190</v>
      </c>
      <c r="H202" s="221">
        <v>312.95499999999998</v>
      </c>
      <c r="I202" s="222"/>
      <c r="J202" s="223">
        <f>ROUND(I202*H202,2)</f>
        <v>0</v>
      </c>
      <c r="K202" s="219" t="s">
        <v>138</v>
      </c>
      <c r="L202" s="43"/>
      <c r="M202" s="224" t="s">
        <v>1</v>
      </c>
      <c r="N202" s="225" t="s">
        <v>38</v>
      </c>
      <c r="O202" s="90"/>
      <c r="P202" s="226">
        <f>O202*H202</f>
        <v>0</v>
      </c>
      <c r="Q202" s="226">
        <v>0</v>
      </c>
      <c r="R202" s="226">
        <f>Q202*H202</f>
        <v>0</v>
      </c>
      <c r="S202" s="226">
        <v>0</v>
      </c>
      <c r="T202" s="227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28" t="s">
        <v>139</v>
      </c>
      <c r="AT202" s="228" t="s">
        <v>134</v>
      </c>
      <c r="AU202" s="228" t="s">
        <v>83</v>
      </c>
      <c r="AY202" s="16" t="s">
        <v>132</v>
      </c>
      <c r="BE202" s="229">
        <f>IF(N202="základní",J202,0)</f>
        <v>0</v>
      </c>
      <c r="BF202" s="229">
        <f>IF(N202="snížená",J202,0)</f>
        <v>0</v>
      </c>
      <c r="BG202" s="229">
        <f>IF(N202="zákl. přenesená",J202,0)</f>
        <v>0</v>
      </c>
      <c r="BH202" s="229">
        <f>IF(N202="sníž. přenesená",J202,0)</f>
        <v>0</v>
      </c>
      <c r="BI202" s="229">
        <f>IF(N202="nulová",J202,0)</f>
        <v>0</v>
      </c>
      <c r="BJ202" s="16" t="s">
        <v>81</v>
      </c>
      <c r="BK202" s="229">
        <f>ROUND(I202*H202,2)</f>
        <v>0</v>
      </c>
      <c r="BL202" s="16" t="s">
        <v>139</v>
      </c>
      <c r="BM202" s="228" t="s">
        <v>605</v>
      </c>
    </row>
    <row r="203" s="12" customFormat="1" ht="22.8" customHeight="1">
      <c r="A203" s="12"/>
      <c r="B203" s="201"/>
      <c r="C203" s="202"/>
      <c r="D203" s="203" t="s">
        <v>72</v>
      </c>
      <c r="E203" s="215" t="s">
        <v>490</v>
      </c>
      <c r="F203" s="215" t="s">
        <v>491</v>
      </c>
      <c r="G203" s="202"/>
      <c r="H203" s="202"/>
      <c r="I203" s="205"/>
      <c r="J203" s="216">
        <f>BK203</f>
        <v>0</v>
      </c>
      <c r="K203" s="202"/>
      <c r="L203" s="207"/>
      <c r="M203" s="208"/>
      <c r="N203" s="209"/>
      <c r="O203" s="209"/>
      <c r="P203" s="210">
        <f>P204</f>
        <v>0</v>
      </c>
      <c r="Q203" s="209"/>
      <c r="R203" s="210">
        <f>R204</f>
        <v>0</v>
      </c>
      <c r="S203" s="209"/>
      <c r="T203" s="211">
        <f>T204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12" t="s">
        <v>81</v>
      </c>
      <c r="AT203" s="213" t="s">
        <v>72</v>
      </c>
      <c r="AU203" s="213" t="s">
        <v>81</v>
      </c>
      <c r="AY203" s="212" t="s">
        <v>132</v>
      </c>
      <c r="BK203" s="214">
        <f>BK204</f>
        <v>0</v>
      </c>
    </row>
    <row r="204" s="2" customFormat="1" ht="37.8" customHeight="1">
      <c r="A204" s="37"/>
      <c r="B204" s="38"/>
      <c r="C204" s="217" t="s">
        <v>314</v>
      </c>
      <c r="D204" s="217" t="s">
        <v>134</v>
      </c>
      <c r="E204" s="218" t="s">
        <v>606</v>
      </c>
      <c r="F204" s="219" t="s">
        <v>607</v>
      </c>
      <c r="G204" s="220" t="s">
        <v>190</v>
      </c>
      <c r="H204" s="221">
        <v>1259.086</v>
      </c>
      <c r="I204" s="222"/>
      <c r="J204" s="223">
        <f>ROUND(I204*H204,2)</f>
        <v>0</v>
      </c>
      <c r="K204" s="219" t="s">
        <v>138</v>
      </c>
      <c r="L204" s="43"/>
      <c r="M204" s="263" t="s">
        <v>1</v>
      </c>
      <c r="N204" s="264" t="s">
        <v>38</v>
      </c>
      <c r="O204" s="265"/>
      <c r="P204" s="266">
        <f>O204*H204</f>
        <v>0</v>
      </c>
      <c r="Q204" s="266">
        <v>0</v>
      </c>
      <c r="R204" s="266">
        <f>Q204*H204</f>
        <v>0</v>
      </c>
      <c r="S204" s="266">
        <v>0</v>
      </c>
      <c r="T204" s="267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28" t="s">
        <v>139</v>
      </c>
      <c r="AT204" s="228" t="s">
        <v>134</v>
      </c>
      <c r="AU204" s="228" t="s">
        <v>83</v>
      </c>
      <c r="AY204" s="16" t="s">
        <v>132</v>
      </c>
      <c r="BE204" s="229">
        <f>IF(N204="základní",J204,0)</f>
        <v>0</v>
      </c>
      <c r="BF204" s="229">
        <f>IF(N204="snížená",J204,0)</f>
        <v>0</v>
      </c>
      <c r="BG204" s="229">
        <f>IF(N204="zákl. přenesená",J204,0)</f>
        <v>0</v>
      </c>
      <c r="BH204" s="229">
        <f>IF(N204="sníž. přenesená",J204,0)</f>
        <v>0</v>
      </c>
      <c r="BI204" s="229">
        <f>IF(N204="nulová",J204,0)</f>
        <v>0</v>
      </c>
      <c r="BJ204" s="16" t="s">
        <v>81</v>
      </c>
      <c r="BK204" s="229">
        <f>ROUND(I204*H204,2)</f>
        <v>0</v>
      </c>
      <c r="BL204" s="16" t="s">
        <v>139</v>
      </c>
      <c r="BM204" s="228" t="s">
        <v>608</v>
      </c>
    </row>
    <row r="205" s="2" customFormat="1" ht="6.96" customHeight="1">
      <c r="A205" s="37"/>
      <c r="B205" s="65"/>
      <c r="C205" s="66"/>
      <c r="D205" s="66"/>
      <c r="E205" s="66"/>
      <c r="F205" s="66"/>
      <c r="G205" s="66"/>
      <c r="H205" s="66"/>
      <c r="I205" s="66"/>
      <c r="J205" s="66"/>
      <c r="K205" s="66"/>
      <c r="L205" s="43"/>
      <c r="M205" s="37"/>
      <c r="O205" s="37"/>
      <c r="P205" s="37"/>
      <c r="Q205" s="37"/>
      <c r="R205" s="37"/>
      <c r="S205" s="37"/>
      <c r="T205" s="37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</row>
  </sheetData>
  <sheetProtection sheet="1" autoFilter="0" formatColumns="0" formatRows="0" objects="1" scenarios="1" spinCount="100000" saltValue="zu4rKvfaGInzVGGy9+JEp6XTCqx/TiUu/dNuzO4gpYoUMsw0v8jfJGKpkhJT2p0enoZpbYuRxZRtsTM7sBX+fQ==" hashValue="zvdK/74faISOcB1DImJXmNJpwYJ9HGwGDV4R9D8/HHGDegUz1gB6lYKC+4A4g0a48lTDhFhY2SG/RjPohkFC9Q==" algorithmName="SHA-512" password="CC35"/>
  <autoFilter ref="C121:K204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83</v>
      </c>
    </row>
    <row r="4" s="1" customFormat="1" ht="24.96" customHeight="1">
      <c r="B4" s="19"/>
      <c r="D4" s="137" t="s">
        <v>99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III/2033 VOCHOV PRŮTAH 2. ETAPA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100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609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20. 1. 2026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26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26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31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26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32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33</v>
      </c>
      <c r="E30" s="37"/>
      <c r="F30" s="37"/>
      <c r="G30" s="37"/>
      <c r="H30" s="37"/>
      <c r="I30" s="37"/>
      <c r="J30" s="150">
        <f>ROUND(J121,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35</v>
      </c>
      <c r="G32" s="37"/>
      <c r="H32" s="37"/>
      <c r="I32" s="151" t="s">
        <v>34</v>
      </c>
      <c r="J32" s="151" t="s">
        <v>36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37</v>
      </c>
      <c r="E33" s="139" t="s">
        <v>38</v>
      </c>
      <c r="F33" s="153">
        <f>ROUND((SUM(BE121:BE175)),  2)</f>
        <v>0</v>
      </c>
      <c r="G33" s="37"/>
      <c r="H33" s="37"/>
      <c r="I33" s="154">
        <v>0.20999999999999999</v>
      </c>
      <c r="J33" s="153">
        <f>ROUND(((SUM(BE121:BE175))*I33),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39</v>
      </c>
      <c r="F34" s="153">
        <f>ROUND((SUM(BF121:BF175)),  2)</f>
        <v>0</v>
      </c>
      <c r="G34" s="37"/>
      <c r="H34" s="37"/>
      <c r="I34" s="154">
        <v>0.12</v>
      </c>
      <c r="J34" s="153">
        <f>ROUND(((SUM(BF121:BF175))*I34),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40</v>
      </c>
      <c r="F35" s="153">
        <f>ROUND((SUM(BG121:BG175)),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41</v>
      </c>
      <c r="F36" s="153">
        <f>ROUND((SUM(BH121:BH175)),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42</v>
      </c>
      <c r="F37" s="153">
        <f>ROUND((SUM(BI121:BI175)),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43</v>
      </c>
      <c r="E39" s="157"/>
      <c r="F39" s="157"/>
      <c r="G39" s="158" t="s">
        <v>44</v>
      </c>
      <c r="H39" s="159" t="s">
        <v>45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46</v>
      </c>
      <c r="E50" s="163"/>
      <c r="F50" s="163"/>
      <c r="G50" s="162" t="s">
        <v>47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48</v>
      </c>
      <c r="E61" s="165"/>
      <c r="F61" s="166" t="s">
        <v>49</v>
      </c>
      <c r="G61" s="164" t="s">
        <v>48</v>
      </c>
      <c r="H61" s="165"/>
      <c r="I61" s="165"/>
      <c r="J61" s="167" t="s">
        <v>49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50</v>
      </c>
      <c r="E65" s="168"/>
      <c r="F65" s="168"/>
      <c r="G65" s="162" t="s">
        <v>51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48</v>
      </c>
      <c r="E76" s="165"/>
      <c r="F76" s="166" t="s">
        <v>49</v>
      </c>
      <c r="G76" s="164" t="s">
        <v>48</v>
      </c>
      <c r="H76" s="165"/>
      <c r="I76" s="165"/>
      <c r="J76" s="167" t="s">
        <v>49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102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III/2033 VOCHOV PRŮTAH 2. ETAPA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100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SO310 - Odvodnění komunikace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20. 1. 2026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103</v>
      </c>
      <c r="D94" s="175"/>
      <c r="E94" s="175"/>
      <c r="F94" s="175"/>
      <c r="G94" s="175"/>
      <c r="H94" s="175"/>
      <c r="I94" s="175"/>
      <c r="J94" s="176" t="s">
        <v>104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105</v>
      </c>
      <c r="D96" s="39"/>
      <c r="E96" s="39"/>
      <c r="F96" s="39"/>
      <c r="G96" s="39"/>
      <c r="H96" s="39"/>
      <c r="I96" s="39"/>
      <c r="J96" s="109">
        <f>J121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106</v>
      </c>
    </row>
    <row r="97" s="9" customFormat="1" ht="24.96" customHeight="1">
      <c r="A97" s="9"/>
      <c r="B97" s="178"/>
      <c r="C97" s="179"/>
      <c r="D97" s="180" t="s">
        <v>107</v>
      </c>
      <c r="E97" s="181"/>
      <c r="F97" s="181"/>
      <c r="G97" s="181"/>
      <c r="H97" s="181"/>
      <c r="I97" s="181"/>
      <c r="J97" s="182">
        <f>J122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108</v>
      </c>
      <c r="E98" s="187"/>
      <c r="F98" s="187"/>
      <c r="G98" s="187"/>
      <c r="H98" s="187"/>
      <c r="I98" s="187"/>
      <c r="J98" s="188">
        <f>J123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111</v>
      </c>
      <c r="E99" s="187"/>
      <c r="F99" s="187"/>
      <c r="G99" s="187"/>
      <c r="H99" s="187"/>
      <c r="I99" s="187"/>
      <c r="J99" s="188">
        <f>J141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113</v>
      </c>
      <c r="E100" s="187"/>
      <c r="F100" s="187"/>
      <c r="G100" s="187"/>
      <c r="H100" s="187"/>
      <c r="I100" s="187"/>
      <c r="J100" s="188">
        <f>J144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116</v>
      </c>
      <c r="E101" s="187"/>
      <c r="F101" s="187"/>
      <c r="G101" s="187"/>
      <c r="H101" s="187"/>
      <c r="I101" s="187"/>
      <c r="J101" s="188">
        <f>J174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117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173" t="str">
        <f>E7</f>
        <v>III/2033 VOCHOV PRŮTAH 2. ETAPA</v>
      </c>
      <c r="F111" s="31"/>
      <c r="G111" s="31"/>
      <c r="H111" s="31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100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75" t="str">
        <f>E9</f>
        <v>SO310 - Odvodnění komunikace</v>
      </c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20</v>
      </c>
      <c r="D115" s="39"/>
      <c r="E115" s="39"/>
      <c r="F115" s="26" t="str">
        <f>F12</f>
        <v xml:space="preserve"> </v>
      </c>
      <c r="G115" s="39"/>
      <c r="H115" s="39"/>
      <c r="I115" s="31" t="s">
        <v>22</v>
      </c>
      <c r="J115" s="78" t="str">
        <f>IF(J12="","",J12)</f>
        <v>20. 1. 2026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24</v>
      </c>
      <c r="D117" s="39"/>
      <c r="E117" s="39"/>
      <c r="F117" s="26" t="str">
        <f>E15</f>
        <v xml:space="preserve"> </v>
      </c>
      <c r="G117" s="39"/>
      <c r="H117" s="39"/>
      <c r="I117" s="31" t="s">
        <v>29</v>
      </c>
      <c r="J117" s="35" t="str">
        <f>E21</f>
        <v xml:space="preserve"> 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27</v>
      </c>
      <c r="D118" s="39"/>
      <c r="E118" s="39"/>
      <c r="F118" s="26" t="str">
        <f>IF(E18="","",E18)</f>
        <v>Vyplň údaj</v>
      </c>
      <c r="G118" s="39"/>
      <c r="H118" s="39"/>
      <c r="I118" s="31" t="s">
        <v>31</v>
      </c>
      <c r="J118" s="35" t="str">
        <f>E24</f>
        <v xml:space="preserve"> 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0.32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1" customFormat="1" ht="29.28" customHeight="1">
      <c r="A120" s="190"/>
      <c r="B120" s="191"/>
      <c r="C120" s="192" t="s">
        <v>118</v>
      </c>
      <c r="D120" s="193" t="s">
        <v>58</v>
      </c>
      <c r="E120" s="193" t="s">
        <v>54</v>
      </c>
      <c r="F120" s="193" t="s">
        <v>55</v>
      </c>
      <c r="G120" s="193" t="s">
        <v>119</v>
      </c>
      <c r="H120" s="193" t="s">
        <v>120</v>
      </c>
      <c r="I120" s="193" t="s">
        <v>121</v>
      </c>
      <c r="J120" s="193" t="s">
        <v>104</v>
      </c>
      <c r="K120" s="194" t="s">
        <v>122</v>
      </c>
      <c r="L120" s="195"/>
      <c r="M120" s="99" t="s">
        <v>1</v>
      </c>
      <c r="N120" s="100" t="s">
        <v>37</v>
      </c>
      <c r="O120" s="100" t="s">
        <v>123</v>
      </c>
      <c r="P120" s="100" t="s">
        <v>124</v>
      </c>
      <c r="Q120" s="100" t="s">
        <v>125</v>
      </c>
      <c r="R120" s="100" t="s">
        <v>126</v>
      </c>
      <c r="S120" s="100" t="s">
        <v>127</v>
      </c>
      <c r="T120" s="101" t="s">
        <v>128</v>
      </c>
      <c r="U120" s="190"/>
      <c r="V120" s="190"/>
      <c r="W120" s="190"/>
      <c r="X120" s="190"/>
      <c r="Y120" s="190"/>
      <c r="Z120" s="190"/>
      <c r="AA120" s="190"/>
      <c r="AB120" s="190"/>
      <c r="AC120" s="190"/>
      <c r="AD120" s="190"/>
      <c r="AE120" s="190"/>
    </row>
    <row r="121" s="2" customFormat="1" ht="22.8" customHeight="1">
      <c r="A121" s="37"/>
      <c r="B121" s="38"/>
      <c r="C121" s="106" t="s">
        <v>129</v>
      </c>
      <c r="D121" s="39"/>
      <c r="E121" s="39"/>
      <c r="F121" s="39"/>
      <c r="G121" s="39"/>
      <c r="H121" s="39"/>
      <c r="I121" s="39"/>
      <c r="J121" s="196">
        <f>BK121</f>
        <v>0</v>
      </c>
      <c r="K121" s="39"/>
      <c r="L121" s="43"/>
      <c r="M121" s="102"/>
      <c r="N121" s="197"/>
      <c r="O121" s="103"/>
      <c r="P121" s="198">
        <f>P122</f>
        <v>0</v>
      </c>
      <c r="Q121" s="103"/>
      <c r="R121" s="198">
        <f>R122</f>
        <v>277.74324660000002</v>
      </c>
      <c r="S121" s="103"/>
      <c r="T121" s="199">
        <f>T122</f>
        <v>0.59999999999999998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72</v>
      </c>
      <c r="AU121" s="16" t="s">
        <v>106</v>
      </c>
      <c r="BK121" s="200">
        <f>BK122</f>
        <v>0</v>
      </c>
    </row>
    <row r="122" s="12" customFormat="1" ht="25.92" customHeight="1">
      <c r="A122" s="12"/>
      <c r="B122" s="201"/>
      <c r="C122" s="202"/>
      <c r="D122" s="203" t="s">
        <v>72</v>
      </c>
      <c r="E122" s="204" t="s">
        <v>130</v>
      </c>
      <c r="F122" s="204" t="s">
        <v>131</v>
      </c>
      <c r="G122" s="202"/>
      <c r="H122" s="202"/>
      <c r="I122" s="205"/>
      <c r="J122" s="206">
        <f>BK122</f>
        <v>0</v>
      </c>
      <c r="K122" s="202"/>
      <c r="L122" s="207"/>
      <c r="M122" s="208"/>
      <c r="N122" s="209"/>
      <c r="O122" s="209"/>
      <c r="P122" s="210">
        <f>P123+P141+P144+P174</f>
        <v>0</v>
      </c>
      <c r="Q122" s="209"/>
      <c r="R122" s="210">
        <f>R123+R141+R144+R174</f>
        <v>277.74324660000002</v>
      </c>
      <c r="S122" s="209"/>
      <c r="T122" s="211">
        <f>T123+T141+T144+T174</f>
        <v>0.59999999999999998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2" t="s">
        <v>81</v>
      </c>
      <c r="AT122" s="213" t="s">
        <v>72</v>
      </c>
      <c r="AU122" s="213" t="s">
        <v>73</v>
      </c>
      <c r="AY122" s="212" t="s">
        <v>132</v>
      </c>
      <c r="BK122" s="214">
        <f>BK123+BK141+BK144+BK174</f>
        <v>0</v>
      </c>
    </row>
    <row r="123" s="12" customFormat="1" ht="22.8" customHeight="1">
      <c r="A123" s="12"/>
      <c r="B123" s="201"/>
      <c r="C123" s="202"/>
      <c r="D123" s="203" t="s">
        <v>72</v>
      </c>
      <c r="E123" s="215" t="s">
        <v>81</v>
      </c>
      <c r="F123" s="215" t="s">
        <v>133</v>
      </c>
      <c r="G123" s="202"/>
      <c r="H123" s="202"/>
      <c r="I123" s="205"/>
      <c r="J123" s="216">
        <f>BK123</f>
        <v>0</v>
      </c>
      <c r="K123" s="202"/>
      <c r="L123" s="207"/>
      <c r="M123" s="208"/>
      <c r="N123" s="209"/>
      <c r="O123" s="209"/>
      <c r="P123" s="210">
        <f>SUM(P124:P140)</f>
        <v>0</v>
      </c>
      <c r="Q123" s="209"/>
      <c r="R123" s="210">
        <f>SUM(R124:R140)</f>
        <v>199.640556</v>
      </c>
      <c r="S123" s="209"/>
      <c r="T123" s="211">
        <f>SUM(T124:T140)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2" t="s">
        <v>81</v>
      </c>
      <c r="AT123" s="213" t="s">
        <v>72</v>
      </c>
      <c r="AU123" s="213" t="s">
        <v>81</v>
      </c>
      <c r="AY123" s="212" t="s">
        <v>132</v>
      </c>
      <c r="BK123" s="214">
        <f>SUM(BK124:BK140)</f>
        <v>0</v>
      </c>
    </row>
    <row r="124" s="2" customFormat="1" ht="49.05" customHeight="1">
      <c r="A124" s="37"/>
      <c r="B124" s="38"/>
      <c r="C124" s="217" t="s">
        <v>81</v>
      </c>
      <c r="D124" s="217" t="s">
        <v>134</v>
      </c>
      <c r="E124" s="218" t="s">
        <v>610</v>
      </c>
      <c r="F124" s="219" t="s">
        <v>611</v>
      </c>
      <c r="G124" s="220" t="s">
        <v>150</v>
      </c>
      <c r="H124" s="221">
        <v>231.49500000000001</v>
      </c>
      <c r="I124" s="222"/>
      <c r="J124" s="223">
        <f>ROUND(I124*H124,2)</f>
        <v>0</v>
      </c>
      <c r="K124" s="219" t="s">
        <v>138</v>
      </c>
      <c r="L124" s="43"/>
      <c r="M124" s="224" t="s">
        <v>1</v>
      </c>
      <c r="N124" s="225" t="s">
        <v>38</v>
      </c>
      <c r="O124" s="90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7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28" t="s">
        <v>139</v>
      </c>
      <c r="AT124" s="228" t="s">
        <v>134</v>
      </c>
      <c r="AU124" s="228" t="s">
        <v>83</v>
      </c>
      <c r="AY124" s="16" t="s">
        <v>132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6" t="s">
        <v>81</v>
      </c>
      <c r="BK124" s="229">
        <f>ROUND(I124*H124,2)</f>
        <v>0</v>
      </c>
      <c r="BL124" s="16" t="s">
        <v>139</v>
      </c>
      <c r="BM124" s="228" t="s">
        <v>612</v>
      </c>
    </row>
    <row r="125" s="13" customFormat="1">
      <c r="A125" s="13"/>
      <c r="B125" s="230"/>
      <c r="C125" s="231"/>
      <c r="D125" s="232" t="s">
        <v>141</v>
      </c>
      <c r="E125" s="233" t="s">
        <v>1</v>
      </c>
      <c r="F125" s="234" t="s">
        <v>613</v>
      </c>
      <c r="G125" s="231"/>
      <c r="H125" s="235">
        <v>231.49500000000001</v>
      </c>
      <c r="I125" s="236"/>
      <c r="J125" s="231"/>
      <c r="K125" s="231"/>
      <c r="L125" s="237"/>
      <c r="M125" s="238"/>
      <c r="N125" s="239"/>
      <c r="O125" s="239"/>
      <c r="P125" s="239"/>
      <c r="Q125" s="239"/>
      <c r="R125" s="239"/>
      <c r="S125" s="239"/>
      <c r="T125" s="240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1" t="s">
        <v>141</v>
      </c>
      <c r="AU125" s="241" t="s">
        <v>83</v>
      </c>
      <c r="AV125" s="13" t="s">
        <v>83</v>
      </c>
      <c r="AW125" s="13" t="s">
        <v>30</v>
      </c>
      <c r="AX125" s="13" t="s">
        <v>81</v>
      </c>
      <c r="AY125" s="241" t="s">
        <v>132</v>
      </c>
    </row>
    <row r="126" s="2" customFormat="1" ht="37.8" customHeight="1">
      <c r="A126" s="37"/>
      <c r="B126" s="38"/>
      <c r="C126" s="217" t="s">
        <v>83</v>
      </c>
      <c r="D126" s="217" t="s">
        <v>134</v>
      </c>
      <c r="E126" s="218" t="s">
        <v>614</v>
      </c>
      <c r="F126" s="219" t="s">
        <v>615</v>
      </c>
      <c r="G126" s="220" t="s">
        <v>137</v>
      </c>
      <c r="H126" s="221">
        <v>420.89999999999998</v>
      </c>
      <c r="I126" s="222"/>
      <c r="J126" s="223">
        <f>ROUND(I126*H126,2)</f>
        <v>0</v>
      </c>
      <c r="K126" s="219" t="s">
        <v>138</v>
      </c>
      <c r="L126" s="43"/>
      <c r="M126" s="224" t="s">
        <v>1</v>
      </c>
      <c r="N126" s="225" t="s">
        <v>38</v>
      </c>
      <c r="O126" s="90"/>
      <c r="P126" s="226">
        <f>O126*H126</f>
        <v>0</v>
      </c>
      <c r="Q126" s="226">
        <v>0.00084000000000000003</v>
      </c>
      <c r="R126" s="226">
        <f>Q126*H126</f>
        <v>0.35355599999999998</v>
      </c>
      <c r="S126" s="226">
        <v>0</v>
      </c>
      <c r="T126" s="227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8" t="s">
        <v>139</v>
      </c>
      <c r="AT126" s="228" t="s">
        <v>134</v>
      </c>
      <c r="AU126" s="228" t="s">
        <v>83</v>
      </c>
      <c r="AY126" s="16" t="s">
        <v>132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6" t="s">
        <v>81</v>
      </c>
      <c r="BK126" s="229">
        <f>ROUND(I126*H126,2)</f>
        <v>0</v>
      </c>
      <c r="BL126" s="16" t="s">
        <v>139</v>
      </c>
      <c r="BM126" s="228" t="s">
        <v>616</v>
      </c>
    </row>
    <row r="127" s="13" customFormat="1">
      <c r="A127" s="13"/>
      <c r="B127" s="230"/>
      <c r="C127" s="231"/>
      <c r="D127" s="232" t="s">
        <v>141</v>
      </c>
      <c r="E127" s="233" t="s">
        <v>1</v>
      </c>
      <c r="F127" s="234" t="s">
        <v>617</v>
      </c>
      <c r="G127" s="231"/>
      <c r="H127" s="235">
        <v>420.89999999999998</v>
      </c>
      <c r="I127" s="236"/>
      <c r="J127" s="231"/>
      <c r="K127" s="231"/>
      <c r="L127" s="237"/>
      <c r="M127" s="238"/>
      <c r="N127" s="239"/>
      <c r="O127" s="239"/>
      <c r="P127" s="239"/>
      <c r="Q127" s="239"/>
      <c r="R127" s="239"/>
      <c r="S127" s="239"/>
      <c r="T127" s="240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1" t="s">
        <v>141</v>
      </c>
      <c r="AU127" s="241" t="s">
        <v>83</v>
      </c>
      <c r="AV127" s="13" t="s">
        <v>83</v>
      </c>
      <c r="AW127" s="13" t="s">
        <v>30</v>
      </c>
      <c r="AX127" s="13" t="s">
        <v>81</v>
      </c>
      <c r="AY127" s="241" t="s">
        <v>132</v>
      </c>
    </row>
    <row r="128" s="2" customFormat="1" ht="44.25" customHeight="1">
      <c r="A128" s="37"/>
      <c r="B128" s="38"/>
      <c r="C128" s="217" t="s">
        <v>147</v>
      </c>
      <c r="D128" s="217" t="s">
        <v>134</v>
      </c>
      <c r="E128" s="218" t="s">
        <v>618</v>
      </c>
      <c r="F128" s="219" t="s">
        <v>619</v>
      </c>
      <c r="G128" s="220" t="s">
        <v>137</v>
      </c>
      <c r="H128" s="221">
        <v>420.89999999999998</v>
      </c>
      <c r="I128" s="222"/>
      <c r="J128" s="223">
        <f>ROUND(I128*H128,2)</f>
        <v>0</v>
      </c>
      <c r="K128" s="219" t="s">
        <v>138</v>
      </c>
      <c r="L128" s="43"/>
      <c r="M128" s="224" t="s">
        <v>1</v>
      </c>
      <c r="N128" s="225" t="s">
        <v>38</v>
      </c>
      <c r="O128" s="90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8" t="s">
        <v>139</v>
      </c>
      <c r="AT128" s="228" t="s">
        <v>134</v>
      </c>
      <c r="AU128" s="228" t="s">
        <v>83</v>
      </c>
      <c r="AY128" s="16" t="s">
        <v>132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6" t="s">
        <v>81</v>
      </c>
      <c r="BK128" s="229">
        <f>ROUND(I128*H128,2)</f>
        <v>0</v>
      </c>
      <c r="BL128" s="16" t="s">
        <v>139</v>
      </c>
      <c r="BM128" s="228" t="s">
        <v>620</v>
      </c>
    </row>
    <row r="129" s="13" customFormat="1">
      <c r="A129" s="13"/>
      <c r="B129" s="230"/>
      <c r="C129" s="231"/>
      <c r="D129" s="232" t="s">
        <v>141</v>
      </c>
      <c r="E129" s="233" t="s">
        <v>1</v>
      </c>
      <c r="F129" s="234" t="s">
        <v>617</v>
      </c>
      <c r="G129" s="231"/>
      <c r="H129" s="235">
        <v>420.89999999999998</v>
      </c>
      <c r="I129" s="236"/>
      <c r="J129" s="231"/>
      <c r="K129" s="231"/>
      <c r="L129" s="237"/>
      <c r="M129" s="238"/>
      <c r="N129" s="239"/>
      <c r="O129" s="239"/>
      <c r="P129" s="239"/>
      <c r="Q129" s="239"/>
      <c r="R129" s="239"/>
      <c r="S129" s="239"/>
      <c r="T129" s="240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1" t="s">
        <v>141</v>
      </c>
      <c r="AU129" s="241" t="s">
        <v>83</v>
      </c>
      <c r="AV129" s="13" t="s">
        <v>83</v>
      </c>
      <c r="AW129" s="13" t="s">
        <v>30</v>
      </c>
      <c r="AX129" s="13" t="s">
        <v>81</v>
      </c>
      <c r="AY129" s="241" t="s">
        <v>132</v>
      </c>
    </row>
    <row r="130" s="2" customFormat="1" ht="62.7" customHeight="1">
      <c r="A130" s="37"/>
      <c r="B130" s="38"/>
      <c r="C130" s="217" t="s">
        <v>139</v>
      </c>
      <c r="D130" s="217" t="s">
        <v>134</v>
      </c>
      <c r="E130" s="218" t="s">
        <v>177</v>
      </c>
      <c r="F130" s="219" t="s">
        <v>178</v>
      </c>
      <c r="G130" s="220" t="s">
        <v>150</v>
      </c>
      <c r="H130" s="221">
        <v>110.715</v>
      </c>
      <c r="I130" s="222"/>
      <c r="J130" s="223">
        <f>ROUND(I130*H130,2)</f>
        <v>0</v>
      </c>
      <c r="K130" s="219" t="s">
        <v>1</v>
      </c>
      <c r="L130" s="43"/>
      <c r="M130" s="224" t="s">
        <v>1</v>
      </c>
      <c r="N130" s="225" t="s">
        <v>38</v>
      </c>
      <c r="O130" s="90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8" t="s">
        <v>139</v>
      </c>
      <c r="AT130" s="228" t="s">
        <v>134</v>
      </c>
      <c r="AU130" s="228" t="s">
        <v>83</v>
      </c>
      <c r="AY130" s="16" t="s">
        <v>132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6" t="s">
        <v>81</v>
      </c>
      <c r="BK130" s="229">
        <f>ROUND(I130*H130,2)</f>
        <v>0</v>
      </c>
      <c r="BL130" s="16" t="s">
        <v>139</v>
      </c>
      <c r="BM130" s="228" t="s">
        <v>621</v>
      </c>
    </row>
    <row r="131" s="13" customFormat="1">
      <c r="A131" s="13"/>
      <c r="B131" s="230"/>
      <c r="C131" s="231"/>
      <c r="D131" s="232" t="s">
        <v>141</v>
      </c>
      <c r="E131" s="233" t="s">
        <v>1</v>
      </c>
      <c r="F131" s="234" t="s">
        <v>622</v>
      </c>
      <c r="G131" s="231"/>
      <c r="H131" s="235">
        <v>110.715</v>
      </c>
      <c r="I131" s="236"/>
      <c r="J131" s="231"/>
      <c r="K131" s="231"/>
      <c r="L131" s="237"/>
      <c r="M131" s="238"/>
      <c r="N131" s="239"/>
      <c r="O131" s="239"/>
      <c r="P131" s="239"/>
      <c r="Q131" s="239"/>
      <c r="R131" s="239"/>
      <c r="S131" s="239"/>
      <c r="T131" s="240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1" t="s">
        <v>141</v>
      </c>
      <c r="AU131" s="241" t="s">
        <v>83</v>
      </c>
      <c r="AV131" s="13" t="s">
        <v>83</v>
      </c>
      <c r="AW131" s="13" t="s">
        <v>30</v>
      </c>
      <c r="AX131" s="13" t="s">
        <v>81</v>
      </c>
      <c r="AY131" s="241" t="s">
        <v>132</v>
      </c>
    </row>
    <row r="132" s="2" customFormat="1" ht="37.8" customHeight="1">
      <c r="A132" s="37"/>
      <c r="B132" s="38"/>
      <c r="C132" s="217" t="s">
        <v>162</v>
      </c>
      <c r="D132" s="217" t="s">
        <v>134</v>
      </c>
      <c r="E132" s="218" t="s">
        <v>194</v>
      </c>
      <c r="F132" s="219" t="s">
        <v>195</v>
      </c>
      <c r="G132" s="220" t="s">
        <v>150</v>
      </c>
      <c r="H132" s="221">
        <v>110.715</v>
      </c>
      <c r="I132" s="222"/>
      <c r="J132" s="223">
        <f>ROUND(I132*H132,2)</f>
        <v>0</v>
      </c>
      <c r="K132" s="219" t="s">
        <v>138</v>
      </c>
      <c r="L132" s="43"/>
      <c r="M132" s="224" t="s">
        <v>1</v>
      </c>
      <c r="N132" s="225" t="s">
        <v>38</v>
      </c>
      <c r="O132" s="90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8" t="s">
        <v>139</v>
      </c>
      <c r="AT132" s="228" t="s">
        <v>134</v>
      </c>
      <c r="AU132" s="228" t="s">
        <v>83</v>
      </c>
      <c r="AY132" s="16" t="s">
        <v>132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6" t="s">
        <v>81</v>
      </c>
      <c r="BK132" s="229">
        <f>ROUND(I132*H132,2)</f>
        <v>0</v>
      </c>
      <c r="BL132" s="16" t="s">
        <v>139</v>
      </c>
      <c r="BM132" s="228" t="s">
        <v>623</v>
      </c>
    </row>
    <row r="133" s="2" customFormat="1" ht="37.8" customHeight="1">
      <c r="A133" s="37"/>
      <c r="B133" s="38"/>
      <c r="C133" s="217" t="s">
        <v>167</v>
      </c>
      <c r="D133" s="217" t="s">
        <v>134</v>
      </c>
      <c r="E133" s="218" t="s">
        <v>197</v>
      </c>
      <c r="F133" s="219" t="s">
        <v>198</v>
      </c>
      <c r="G133" s="220" t="s">
        <v>190</v>
      </c>
      <c r="H133" s="221">
        <v>210.35900000000001</v>
      </c>
      <c r="I133" s="222"/>
      <c r="J133" s="223">
        <f>ROUND(I133*H133,2)</f>
        <v>0</v>
      </c>
      <c r="K133" s="219" t="s">
        <v>138</v>
      </c>
      <c r="L133" s="43"/>
      <c r="M133" s="224" t="s">
        <v>1</v>
      </c>
      <c r="N133" s="225" t="s">
        <v>38</v>
      </c>
      <c r="O133" s="90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8" t="s">
        <v>139</v>
      </c>
      <c r="AT133" s="228" t="s">
        <v>134</v>
      </c>
      <c r="AU133" s="228" t="s">
        <v>83</v>
      </c>
      <c r="AY133" s="16" t="s">
        <v>132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6" t="s">
        <v>81</v>
      </c>
      <c r="BK133" s="229">
        <f>ROUND(I133*H133,2)</f>
        <v>0</v>
      </c>
      <c r="BL133" s="16" t="s">
        <v>139</v>
      </c>
      <c r="BM133" s="228" t="s">
        <v>624</v>
      </c>
    </row>
    <row r="134" s="13" customFormat="1">
      <c r="A134" s="13"/>
      <c r="B134" s="230"/>
      <c r="C134" s="231"/>
      <c r="D134" s="232" t="s">
        <v>141</v>
      </c>
      <c r="E134" s="233" t="s">
        <v>1</v>
      </c>
      <c r="F134" s="234" t="s">
        <v>625</v>
      </c>
      <c r="G134" s="231"/>
      <c r="H134" s="235">
        <v>210.35900000000001</v>
      </c>
      <c r="I134" s="236"/>
      <c r="J134" s="231"/>
      <c r="K134" s="231"/>
      <c r="L134" s="237"/>
      <c r="M134" s="238"/>
      <c r="N134" s="239"/>
      <c r="O134" s="239"/>
      <c r="P134" s="239"/>
      <c r="Q134" s="239"/>
      <c r="R134" s="239"/>
      <c r="S134" s="239"/>
      <c r="T134" s="24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1" t="s">
        <v>141</v>
      </c>
      <c r="AU134" s="241" t="s">
        <v>83</v>
      </c>
      <c r="AV134" s="13" t="s">
        <v>83</v>
      </c>
      <c r="AW134" s="13" t="s">
        <v>30</v>
      </c>
      <c r="AX134" s="13" t="s">
        <v>81</v>
      </c>
      <c r="AY134" s="241" t="s">
        <v>132</v>
      </c>
    </row>
    <row r="135" s="2" customFormat="1" ht="44.25" customHeight="1">
      <c r="A135" s="37"/>
      <c r="B135" s="38"/>
      <c r="C135" s="217" t="s">
        <v>172</v>
      </c>
      <c r="D135" s="217" t="s">
        <v>134</v>
      </c>
      <c r="E135" s="218" t="s">
        <v>626</v>
      </c>
      <c r="F135" s="219" t="s">
        <v>203</v>
      </c>
      <c r="G135" s="220" t="s">
        <v>150</v>
      </c>
      <c r="H135" s="221">
        <v>120.78</v>
      </c>
      <c r="I135" s="222"/>
      <c r="J135" s="223">
        <f>ROUND(I135*H135,2)</f>
        <v>0</v>
      </c>
      <c r="K135" s="219" t="s">
        <v>138</v>
      </c>
      <c r="L135" s="43"/>
      <c r="M135" s="224" t="s">
        <v>1</v>
      </c>
      <c r="N135" s="225" t="s">
        <v>38</v>
      </c>
      <c r="O135" s="90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8" t="s">
        <v>139</v>
      </c>
      <c r="AT135" s="228" t="s">
        <v>134</v>
      </c>
      <c r="AU135" s="228" t="s">
        <v>83</v>
      </c>
      <c r="AY135" s="16" t="s">
        <v>132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6" t="s">
        <v>81</v>
      </c>
      <c r="BK135" s="229">
        <f>ROUND(I135*H135,2)</f>
        <v>0</v>
      </c>
      <c r="BL135" s="16" t="s">
        <v>139</v>
      </c>
      <c r="BM135" s="228" t="s">
        <v>627</v>
      </c>
    </row>
    <row r="136" s="13" customFormat="1">
      <c r="A136" s="13"/>
      <c r="B136" s="230"/>
      <c r="C136" s="231"/>
      <c r="D136" s="232" t="s">
        <v>141</v>
      </c>
      <c r="E136" s="233" t="s">
        <v>1</v>
      </c>
      <c r="F136" s="234" t="s">
        <v>628</v>
      </c>
      <c r="G136" s="231"/>
      <c r="H136" s="235">
        <v>120.78</v>
      </c>
      <c r="I136" s="236"/>
      <c r="J136" s="231"/>
      <c r="K136" s="231"/>
      <c r="L136" s="237"/>
      <c r="M136" s="238"/>
      <c r="N136" s="239"/>
      <c r="O136" s="239"/>
      <c r="P136" s="239"/>
      <c r="Q136" s="239"/>
      <c r="R136" s="239"/>
      <c r="S136" s="239"/>
      <c r="T136" s="24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1" t="s">
        <v>141</v>
      </c>
      <c r="AU136" s="241" t="s">
        <v>83</v>
      </c>
      <c r="AV136" s="13" t="s">
        <v>83</v>
      </c>
      <c r="AW136" s="13" t="s">
        <v>30</v>
      </c>
      <c r="AX136" s="13" t="s">
        <v>81</v>
      </c>
      <c r="AY136" s="241" t="s">
        <v>132</v>
      </c>
    </row>
    <row r="137" s="2" customFormat="1" ht="66.75" customHeight="1">
      <c r="A137" s="37"/>
      <c r="B137" s="38"/>
      <c r="C137" s="217" t="s">
        <v>176</v>
      </c>
      <c r="D137" s="217" t="s">
        <v>134</v>
      </c>
      <c r="E137" s="218" t="s">
        <v>629</v>
      </c>
      <c r="F137" s="219" t="s">
        <v>630</v>
      </c>
      <c r="G137" s="220" t="s">
        <v>150</v>
      </c>
      <c r="H137" s="221">
        <v>90.584999999999994</v>
      </c>
      <c r="I137" s="222"/>
      <c r="J137" s="223">
        <f>ROUND(I137*H137,2)</f>
        <v>0</v>
      </c>
      <c r="K137" s="219" t="s">
        <v>138</v>
      </c>
      <c r="L137" s="43"/>
      <c r="M137" s="224" t="s">
        <v>1</v>
      </c>
      <c r="N137" s="225" t="s">
        <v>38</v>
      </c>
      <c r="O137" s="90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8" t="s">
        <v>139</v>
      </c>
      <c r="AT137" s="228" t="s">
        <v>134</v>
      </c>
      <c r="AU137" s="228" t="s">
        <v>83</v>
      </c>
      <c r="AY137" s="16" t="s">
        <v>132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6" t="s">
        <v>81</v>
      </c>
      <c r="BK137" s="229">
        <f>ROUND(I137*H137,2)</f>
        <v>0</v>
      </c>
      <c r="BL137" s="16" t="s">
        <v>139</v>
      </c>
      <c r="BM137" s="228" t="s">
        <v>631</v>
      </c>
    </row>
    <row r="138" s="13" customFormat="1">
      <c r="A138" s="13"/>
      <c r="B138" s="230"/>
      <c r="C138" s="231"/>
      <c r="D138" s="232" t="s">
        <v>141</v>
      </c>
      <c r="E138" s="233" t="s">
        <v>1</v>
      </c>
      <c r="F138" s="234" t="s">
        <v>632</v>
      </c>
      <c r="G138" s="231"/>
      <c r="H138" s="235">
        <v>90.584999999999994</v>
      </c>
      <c r="I138" s="236"/>
      <c r="J138" s="231"/>
      <c r="K138" s="231"/>
      <c r="L138" s="237"/>
      <c r="M138" s="238"/>
      <c r="N138" s="239"/>
      <c r="O138" s="239"/>
      <c r="P138" s="239"/>
      <c r="Q138" s="239"/>
      <c r="R138" s="239"/>
      <c r="S138" s="239"/>
      <c r="T138" s="24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1" t="s">
        <v>141</v>
      </c>
      <c r="AU138" s="241" t="s">
        <v>83</v>
      </c>
      <c r="AV138" s="13" t="s">
        <v>83</v>
      </c>
      <c r="AW138" s="13" t="s">
        <v>30</v>
      </c>
      <c r="AX138" s="13" t="s">
        <v>81</v>
      </c>
      <c r="AY138" s="241" t="s">
        <v>132</v>
      </c>
    </row>
    <row r="139" s="2" customFormat="1" ht="16.5" customHeight="1">
      <c r="A139" s="37"/>
      <c r="B139" s="38"/>
      <c r="C139" s="253" t="s">
        <v>181</v>
      </c>
      <c r="D139" s="253" t="s">
        <v>187</v>
      </c>
      <c r="E139" s="254" t="s">
        <v>633</v>
      </c>
      <c r="F139" s="255" t="s">
        <v>634</v>
      </c>
      <c r="G139" s="256" t="s">
        <v>190</v>
      </c>
      <c r="H139" s="257">
        <v>199.28700000000001</v>
      </c>
      <c r="I139" s="258"/>
      <c r="J139" s="259">
        <f>ROUND(I139*H139,2)</f>
        <v>0</v>
      </c>
      <c r="K139" s="255" t="s">
        <v>138</v>
      </c>
      <c r="L139" s="260"/>
      <c r="M139" s="261" t="s">
        <v>1</v>
      </c>
      <c r="N139" s="262" t="s">
        <v>38</v>
      </c>
      <c r="O139" s="90"/>
      <c r="P139" s="226">
        <f>O139*H139</f>
        <v>0</v>
      </c>
      <c r="Q139" s="226">
        <v>1</v>
      </c>
      <c r="R139" s="226">
        <f>Q139*H139</f>
        <v>199.28700000000001</v>
      </c>
      <c r="S139" s="226">
        <v>0</v>
      </c>
      <c r="T139" s="227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8" t="s">
        <v>176</v>
      </c>
      <c r="AT139" s="228" t="s">
        <v>187</v>
      </c>
      <c r="AU139" s="228" t="s">
        <v>83</v>
      </c>
      <c r="AY139" s="16" t="s">
        <v>132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6" t="s">
        <v>81</v>
      </c>
      <c r="BK139" s="229">
        <f>ROUND(I139*H139,2)</f>
        <v>0</v>
      </c>
      <c r="BL139" s="16" t="s">
        <v>139</v>
      </c>
      <c r="BM139" s="228" t="s">
        <v>635</v>
      </c>
    </row>
    <row r="140" s="13" customFormat="1">
      <c r="A140" s="13"/>
      <c r="B140" s="230"/>
      <c r="C140" s="231"/>
      <c r="D140" s="232" t="s">
        <v>141</v>
      </c>
      <c r="E140" s="233" t="s">
        <v>1</v>
      </c>
      <c r="F140" s="234" t="s">
        <v>636</v>
      </c>
      <c r="G140" s="231"/>
      <c r="H140" s="235">
        <v>199.28700000000001</v>
      </c>
      <c r="I140" s="236"/>
      <c r="J140" s="231"/>
      <c r="K140" s="231"/>
      <c r="L140" s="237"/>
      <c r="M140" s="238"/>
      <c r="N140" s="239"/>
      <c r="O140" s="239"/>
      <c r="P140" s="239"/>
      <c r="Q140" s="239"/>
      <c r="R140" s="239"/>
      <c r="S140" s="239"/>
      <c r="T140" s="24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1" t="s">
        <v>141</v>
      </c>
      <c r="AU140" s="241" t="s">
        <v>83</v>
      </c>
      <c r="AV140" s="13" t="s">
        <v>83</v>
      </c>
      <c r="AW140" s="13" t="s">
        <v>30</v>
      </c>
      <c r="AX140" s="13" t="s">
        <v>81</v>
      </c>
      <c r="AY140" s="241" t="s">
        <v>132</v>
      </c>
    </row>
    <row r="141" s="12" customFormat="1" ht="22.8" customHeight="1">
      <c r="A141" s="12"/>
      <c r="B141" s="201"/>
      <c r="C141" s="202"/>
      <c r="D141" s="203" t="s">
        <v>72</v>
      </c>
      <c r="E141" s="215" t="s">
        <v>139</v>
      </c>
      <c r="F141" s="215" t="s">
        <v>271</v>
      </c>
      <c r="G141" s="202"/>
      <c r="H141" s="202"/>
      <c r="I141" s="205"/>
      <c r="J141" s="216">
        <f>BK141</f>
        <v>0</v>
      </c>
      <c r="K141" s="202"/>
      <c r="L141" s="207"/>
      <c r="M141" s="208"/>
      <c r="N141" s="209"/>
      <c r="O141" s="209"/>
      <c r="P141" s="210">
        <f>SUM(P142:P143)</f>
        <v>0</v>
      </c>
      <c r="Q141" s="209"/>
      <c r="R141" s="210">
        <f>SUM(R142:R143)</f>
        <v>38.061200100000001</v>
      </c>
      <c r="S141" s="209"/>
      <c r="T141" s="211">
        <f>SUM(T142:T143)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2" t="s">
        <v>81</v>
      </c>
      <c r="AT141" s="213" t="s">
        <v>72</v>
      </c>
      <c r="AU141" s="213" t="s">
        <v>81</v>
      </c>
      <c r="AY141" s="212" t="s">
        <v>132</v>
      </c>
      <c r="BK141" s="214">
        <f>SUM(BK142:BK143)</f>
        <v>0</v>
      </c>
    </row>
    <row r="142" s="2" customFormat="1" ht="33" customHeight="1">
      <c r="A142" s="37"/>
      <c r="B142" s="38"/>
      <c r="C142" s="217" t="s">
        <v>186</v>
      </c>
      <c r="D142" s="217" t="s">
        <v>134</v>
      </c>
      <c r="E142" s="218" t="s">
        <v>637</v>
      </c>
      <c r="F142" s="219" t="s">
        <v>638</v>
      </c>
      <c r="G142" s="220" t="s">
        <v>150</v>
      </c>
      <c r="H142" s="221">
        <v>20.129999999999999</v>
      </c>
      <c r="I142" s="222"/>
      <c r="J142" s="223">
        <f>ROUND(I142*H142,2)</f>
        <v>0</v>
      </c>
      <c r="K142" s="219" t="s">
        <v>138</v>
      </c>
      <c r="L142" s="43"/>
      <c r="M142" s="224" t="s">
        <v>1</v>
      </c>
      <c r="N142" s="225" t="s">
        <v>38</v>
      </c>
      <c r="O142" s="90"/>
      <c r="P142" s="226">
        <f>O142*H142</f>
        <v>0</v>
      </c>
      <c r="Q142" s="226">
        <v>1.8907700000000001</v>
      </c>
      <c r="R142" s="226">
        <f>Q142*H142</f>
        <v>38.061200100000001</v>
      </c>
      <c r="S142" s="226">
        <v>0</v>
      </c>
      <c r="T142" s="227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8" t="s">
        <v>139</v>
      </c>
      <c r="AT142" s="228" t="s">
        <v>134</v>
      </c>
      <c r="AU142" s="228" t="s">
        <v>83</v>
      </c>
      <c r="AY142" s="16" t="s">
        <v>132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6" t="s">
        <v>81</v>
      </c>
      <c r="BK142" s="229">
        <f>ROUND(I142*H142,2)</f>
        <v>0</v>
      </c>
      <c r="BL142" s="16" t="s">
        <v>139</v>
      </c>
      <c r="BM142" s="228" t="s">
        <v>639</v>
      </c>
    </row>
    <row r="143" s="13" customFormat="1">
      <c r="A143" s="13"/>
      <c r="B143" s="230"/>
      <c r="C143" s="231"/>
      <c r="D143" s="232" t="s">
        <v>141</v>
      </c>
      <c r="E143" s="233" t="s">
        <v>1</v>
      </c>
      <c r="F143" s="234" t="s">
        <v>640</v>
      </c>
      <c r="G143" s="231"/>
      <c r="H143" s="235">
        <v>20.129999999999999</v>
      </c>
      <c r="I143" s="236"/>
      <c r="J143" s="231"/>
      <c r="K143" s="231"/>
      <c r="L143" s="237"/>
      <c r="M143" s="238"/>
      <c r="N143" s="239"/>
      <c r="O143" s="239"/>
      <c r="P143" s="239"/>
      <c r="Q143" s="239"/>
      <c r="R143" s="239"/>
      <c r="S143" s="239"/>
      <c r="T143" s="24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1" t="s">
        <v>141</v>
      </c>
      <c r="AU143" s="241" t="s">
        <v>83</v>
      </c>
      <c r="AV143" s="13" t="s">
        <v>83</v>
      </c>
      <c r="AW143" s="13" t="s">
        <v>30</v>
      </c>
      <c r="AX143" s="13" t="s">
        <v>81</v>
      </c>
      <c r="AY143" s="241" t="s">
        <v>132</v>
      </c>
    </row>
    <row r="144" s="12" customFormat="1" ht="22.8" customHeight="1">
      <c r="A144" s="12"/>
      <c r="B144" s="201"/>
      <c r="C144" s="202"/>
      <c r="D144" s="203" t="s">
        <v>72</v>
      </c>
      <c r="E144" s="215" t="s">
        <v>176</v>
      </c>
      <c r="F144" s="215" t="s">
        <v>327</v>
      </c>
      <c r="G144" s="202"/>
      <c r="H144" s="202"/>
      <c r="I144" s="205"/>
      <c r="J144" s="216">
        <f>BK144</f>
        <v>0</v>
      </c>
      <c r="K144" s="202"/>
      <c r="L144" s="207"/>
      <c r="M144" s="208"/>
      <c r="N144" s="209"/>
      <c r="O144" s="209"/>
      <c r="P144" s="210">
        <f>SUM(P145:P173)</f>
        <v>0</v>
      </c>
      <c r="Q144" s="209"/>
      <c r="R144" s="210">
        <f>SUM(R145:R173)</f>
        <v>40.041490500000002</v>
      </c>
      <c r="S144" s="209"/>
      <c r="T144" s="211">
        <f>SUM(T145:T173)</f>
        <v>0.59999999999999998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2" t="s">
        <v>81</v>
      </c>
      <c r="AT144" s="213" t="s">
        <v>72</v>
      </c>
      <c r="AU144" s="213" t="s">
        <v>81</v>
      </c>
      <c r="AY144" s="212" t="s">
        <v>132</v>
      </c>
      <c r="BK144" s="214">
        <f>SUM(BK145:BK173)</f>
        <v>0</v>
      </c>
    </row>
    <row r="145" s="2" customFormat="1" ht="24.15" customHeight="1">
      <c r="A145" s="37"/>
      <c r="B145" s="38"/>
      <c r="C145" s="217" t="s">
        <v>193</v>
      </c>
      <c r="D145" s="217" t="s">
        <v>134</v>
      </c>
      <c r="E145" s="218" t="s">
        <v>641</v>
      </c>
      <c r="F145" s="219" t="s">
        <v>642</v>
      </c>
      <c r="G145" s="220" t="s">
        <v>230</v>
      </c>
      <c r="H145" s="221">
        <v>183</v>
      </c>
      <c r="I145" s="222"/>
      <c r="J145" s="223">
        <f>ROUND(I145*H145,2)</f>
        <v>0</v>
      </c>
      <c r="K145" s="219" t="s">
        <v>138</v>
      </c>
      <c r="L145" s="43"/>
      <c r="M145" s="224" t="s">
        <v>1</v>
      </c>
      <c r="N145" s="225" t="s">
        <v>38</v>
      </c>
      <c r="O145" s="90"/>
      <c r="P145" s="226">
        <f>O145*H145</f>
        <v>0</v>
      </c>
      <c r="Q145" s="226">
        <v>1.0000000000000001E-05</v>
      </c>
      <c r="R145" s="226">
        <f>Q145*H145</f>
        <v>0.0018300000000000003</v>
      </c>
      <c r="S145" s="226">
        <v>0</v>
      </c>
      <c r="T145" s="227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8" t="s">
        <v>139</v>
      </c>
      <c r="AT145" s="228" t="s">
        <v>134</v>
      </c>
      <c r="AU145" s="228" t="s">
        <v>83</v>
      </c>
      <c r="AY145" s="16" t="s">
        <v>132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6" t="s">
        <v>81</v>
      </c>
      <c r="BK145" s="229">
        <f>ROUND(I145*H145,2)</f>
        <v>0</v>
      </c>
      <c r="BL145" s="16" t="s">
        <v>139</v>
      </c>
      <c r="BM145" s="228" t="s">
        <v>643</v>
      </c>
    </row>
    <row r="146" s="13" customFormat="1">
      <c r="A146" s="13"/>
      <c r="B146" s="230"/>
      <c r="C146" s="231"/>
      <c r="D146" s="232" t="s">
        <v>141</v>
      </c>
      <c r="E146" s="233" t="s">
        <v>1</v>
      </c>
      <c r="F146" s="234" t="s">
        <v>644</v>
      </c>
      <c r="G146" s="231"/>
      <c r="H146" s="235">
        <v>183</v>
      </c>
      <c r="I146" s="236"/>
      <c r="J146" s="231"/>
      <c r="K146" s="231"/>
      <c r="L146" s="237"/>
      <c r="M146" s="238"/>
      <c r="N146" s="239"/>
      <c r="O146" s="239"/>
      <c r="P146" s="239"/>
      <c r="Q146" s="239"/>
      <c r="R146" s="239"/>
      <c r="S146" s="239"/>
      <c r="T146" s="24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1" t="s">
        <v>141</v>
      </c>
      <c r="AU146" s="241" t="s">
        <v>83</v>
      </c>
      <c r="AV146" s="13" t="s">
        <v>83</v>
      </c>
      <c r="AW146" s="13" t="s">
        <v>30</v>
      </c>
      <c r="AX146" s="13" t="s">
        <v>81</v>
      </c>
      <c r="AY146" s="241" t="s">
        <v>132</v>
      </c>
    </row>
    <row r="147" s="2" customFormat="1" ht="24.15" customHeight="1">
      <c r="A147" s="37"/>
      <c r="B147" s="38"/>
      <c r="C147" s="253" t="s">
        <v>8</v>
      </c>
      <c r="D147" s="253" t="s">
        <v>187</v>
      </c>
      <c r="E147" s="254" t="s">
        <v>645</v>
      </c>
      <c r="F147" s="255" t="s">
        <v>646</v>
      </c>
      <c r="G147" s="256" t="s">
        <v>230</v>
      </c>
      <c r="H147" s="257">
        <v>192.15000000000001</v>
      </c>
      <c r="I147" s="258"/>
      <c r="J147" s="259">
        <f>ROUND(I147*H147,2)</f>
        <v>0</v>
      </c>
      <c r="K147" s="255" t="s">
        <v>138</v>
      </c>
      <c r="L147" s="260"/>
      <c r="M147" s="261" t="s">
        <v>1</v>
      </c>
      <c r="N147" s="262" t="s">
        <v>38</v>
      </c>
      <c r="O147" s="90"/>
      <c r="P147" s="226">
        <f>O147*H147</f>
        <v>0</v>
      </c>
      <c r="Q147" s="226">
        <v>0.0026700000000000001</v>
      </c>
      <c r="R147" s="226">
        <f>Q147*H147</f>
        <v>0.51304050000000001</v>
      </c>
      <c r="S147" s="226">
        <v>0</v>
      </c>
      <c r="T147" s="227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8" t="s">
        <v>176</v>
      </c>
      <c r="AT147" s="228" t="s">
        <v>187</v>
      </c>
      <c r="AU147" s="228" t="s">
        <v>83</v>
      </c>
      <c r="AY147" s="16" t="s">
        <v>132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6" t="s">
        <v>81</v>
      </c>
      <c r="BK147" s="229">
        <f>ROUND(I147*H147,2)</f>
        <v>0</v>
      </c>
      <c r="BL147" s="16" t="s">
        <v>139</v>
      </c>
      <c r="BM147" s="228" t="s">
        <v>647</v>
      </c>
    </row>
    <row r="148" s="13" customFormat="1">
      <c r="A148" s="13"/>
      <c r="B148" s="230"/>
      <c r="C148" s="231"/>
      <c r="D148" s="232" t="s">
        <v>141</v>
      </c>
      <c r="E148" s="233" t="s">
        <v>1</v>
      </c>
      <c r="F148" s="234" t="s">
        <v>648</v>
      </c>
      <c r="G148" s="231"/>
      <c r="H148" s="235">
        <v>192.15000000000001</v>
      </c>
      <c r="I148" s="236"/>
      <c r="J148" s="231"/>
      <c r="K148" s="231"/>
      <c r="L148" s="237"/>
      <c r="M148" s="238"/>
      <c r="N148" s="239"/>
      <c r="O148" s="239"/>
      <c r="P148" s="239"/>
      <c r="Q148" s="239"/>
      <c r="R148" s="239"/>
      <c r="S148" s="239"/>
      <c r="T148" s="24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1" t="s">
        <v>141</v>
      </c>
      <c r="AU148" s="241" t="s">
        <v>83</v>
      </c>
      <c r="AV148" s="13" t="s">
        <v>83</v>
      </c>
      <c r="AW148" s="13" t="s">
        <v>30</v>
      </c>
      <c r="AX148" s="13" t="s">
        <v>81</v>
      </c>
      <c r="AY148" s="241" t="s">
        <v>132</v>
      </c>
    </row>
    <row r="149" s="2" customFormat="1" ht="49.05" customHeight="1">
      <c r="A149" s="37"/>
      <c r="B149" s="38"/>
      <c r="C149" s="217" t="s">
        <v>201</v>
      </c>
      <c r="D149" s="217" t="s">
        <v>134</v>
      </c>
      <c r="E149" s="218" t="s">
        <v>649</v>
      </c>
      <c r="F149" s="219" t="s">
        <v>650</v>
      </c>
      <c r="G149" s="220" t="s">
        <v>359</v>
      </c>
      <c r="H149" s="221">
        <v>64</v>
      </c>
      <c r="I149" s="222"/>
      <c r="J149" s="223">
        <f>ROUND(I149*H149,2)</f>
        <v>0</v>
      </c>
      <c r="K149" s="219" t="s">
        <v>138</v>
      </c>
      <c r="L149" s="43"/>
      <c r="M149" s="224" t="s">
        <v>1</v>
      </c>
      <c r="N149" s="225" t="s">
        <v>38</v>
      </c>
      <c r="O149" s="90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8" t="s">
        <v>139</v>
      </c>
      <c r="AT149" s="228" t="s">
        <v>134</v>
      </c>
      <c r="AU149" s="228" t="s">
        <v>83</v>
      </c>
      <c r="AY149" s="16" t="s">
        <v>132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6" t="s">
        <v>81</v>
      </c>
      <c r="BK149" s="229">
        <f>ROUND(I149*H149,2)</f>
        <v>0</v>
      </c>
      <c r="BL149" s="16" t="s">
        <v>139</v>
      </c>
      <c r="BM149" s="228" t="s">
        <v>651</v>
      </c>
    </row>
    <row r="150" s="13" customFormat="1">
      <c r="A150" s="13"/>
      <c r="B150" s="230"/>
      <c r="C150" s="231"/>
      <c r="D150" s="232" t="s">
        <v>141</v>
      </c>
      <c r="E150" s="233" t="s">
        <v>1</v>
      </c>
      <c r="F150" s="234" t="s">
        <v>652</v>
      </c>
      <c r="G150" s="231"/>
      <c r="H150" s="235">
        <v>64</v>
      </c>
      <c r="I150" s="236"/>
      <c r="J150" s="231"/>
      <c r="K150" s="231"/>
      <c r="L150" s="237"/>
      <c r="M150" s="238"/>
      <c r="N150" s="239"/>
      <c r="O150" s="239"/>
      <c r="P150" s="239"/>
      <c r="Q150" s="239"/>
      <c r="R150" s="239"/>
      <c r="S150" s="239"/>
      <c r="T150" s="24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1" t="s">
        <v>141</v>
      </c>
      <c r="AU150" s="241" t="s">
        <v>83</v>
      </c>
      <c r="AV150" s="13" t="s">
        <v>83</v>
      </c>
      <c r="AW150" s="13" t="s">
        <v>30</v>
      </c>
      <c r="AX150" s="13" t="s">
        <v>81</v>
      </c>
      <c r="AY150" s="241" t="s">
        <v>132</v>
      </c>
    </row>
    <row r="151" s="2" customFormat="1" ht="16.5" customHeight="1">
      <c r="A151" s="37"/>
      <c r="B151" s="38"/>
      <c r="C151" s="253" t="s">
        <v>206</v>
      </c>
      <c r="D151" s="253" t="s">
        <v>187</v>
      </c>
      <c r="E151" s="254" t="s">
        <v>653</v>
      </c>
      <c r="F151" s="255" t="s">
        <v>654</v>
      </c>
      <c r="G151" s="256" t="s">
        <v>359</v>
      </c>
      <c r="H151" s="257">
        <v>32</v>
      </c>
      <c r="I151" s="258"/>
      <c r="J151" s="259">
        <f>ROUND(I151*H151,2)</f>
        <v>0</v>
      </c>
      <c r="K151" s="255" t="s">
        <v>138</v>
      </c>
      <c r="L151" s="260"/>
      <c r="M151" s="261" t="s">
        <v>1</v>
      </c>
      <c r="N151" s="262" t="s">
        <v>38</v>
      </c>
      <c r="O151" s="90"/>
      <c r="P151" s="226">
        <f>O151*H151</f>
        <v>0</v>
      </c>
      <c r="Q151" s="226">
        <v>0.00064000000000000005</v>
      </c>
      <c r="R151" s="226">
        <f>Q151*H151</f>
        <v>0.020480000000000002</v>
      </c>
      <c r="S151" s="226">
        <v>0</v>
      </c>
      <c r="T151" s="22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8" t="s">
        <v>176</v>
      </c>
      <c r="AT151" s="228" t="s">
        <v>187</v>
      </c>
      <c r="AU151" s="228" t="s">
        <v>83</v>
      </c>
      <c r="AY151" s="16" t="s">
        <v>132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6" t="s">
        <v>81</v>
      </c>
      <c r="BK151" s="229">
        <f>ROUND(I151*H151,2)</f>
        <v>0</v>
      </c>
      <c r="BL151" s="16" t="s">
        <v>139</v>
      </c>
      <c r="BM151" s="228" t="s">
        <v>655</v>
      </c>
    </row>
    <row r="152" s="2" customFormat="1" ht="16.5" customHeight="1">
      <c r="A152" s="37"/>
      <c r="B152" s="38"/>
      <c r="C152" s="253" t="s">
        <v>211</v>
      </c>
      <c r="D152" s="253" t="s">
        <v>187</v>
      </c>
      <c r="E152" s="254" t="s">
        <v>656</v>
      </c>
      <c r="F152" s="255" t="s">
        <v>657</v>
      </c>
      <c r="G152" s="256" t="s">
        <v>359</v>
      </c>
      <c r="H152" s="257">
        <v>32</v>
      </c>
      <c r="I152" s="258"/>
      <c r="J152" s="259">
        <f>ROUND(I152*H152,2)</f>
        <v>0</v>
      </c>
      <c r="K152" s="255" t="s">
        <v>138</v>
      </c>
      <c r="L152" s="260"/>
      <c r="M152" s="261" t="s">
        <v>1</v>
      </c>
      <c r="N152" s="262" t="s">
        <v>38</v>
      </c>
      <c r="O152" s="90"/>
      <c r="P152" s="226">
        <f>O152*H152</f>
        <v>0</v>
      </c>
      <c r="Q152" s="226">
        <v>0.00064999999999999997</v>
      </c>
      <c r="R152" s="226">
        <f>Q152*H152</f>
        <v>0.020799999999999999</v>
      </c>
      <c r="S152" s="226">
        <v>0</v>
      </c>
      <c r="T152" s="22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8" t="s">
        <v>176</v>
      </c>
      <c r="AT152" s="228" t="s">
        <v>187</v>
      </c>
      <c r="AU152" s="228" t="s">
        <v>83</v>
      </c>
      <c r="AY152" s="16" t="s">
        <v>132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6" t="s">
        <v>81</v>
      </c>
      <c r="BK152" s="229">
        <f>ROUND(I152*H152,2)</f>
        <v>0</v>
      </c>
      <c r="BL152" s="16" t="s">
        <v>139</v>
      </c>
      <c r="BM152" s="228" t="s">
        <v>658</v>
      </c>
    </row>
    <row r="153" s="2" customFormat="1" ht="37.8" customHeight="1">
      <c r="A153" s="37"/>
      <c r="B153" s="38"/>
      <c r="C153" s="217" t="s">
        <v>218</v>
      </c>
      <c r="D153" s="217" t="s">
        <v>134</v>
      </c>
      <c r="E153" s="218" t="s">
        <v>659</v>
      </c>
      <c r="F153" s="219" t="s">
        <v>660</v>
      </c>
      <c r="G153" s="220" t="s">
        <v>359</v>
      </c>
      <c r="H153" s="221">
        <v>32</v>
      </c>
      <c r="I153" s="222"/>
      <c r="J153" s="223">
        <f>ROUND(I153*H153,2)</f>
        <v>0</v>
      </c>
      <c r="K153" s="219" t="s">
        <v>138</v>
      </c>
      <c r="L153" s="43"/>
      <c r="M153" s="224" t="s">
        <v>1</v>
      </c>
      <c r="N153" s="225" t="s">
        <v>38</v>
      </c>
      <c r="O153" s="90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8" t="s">
        <v>139</v>
      </c>
      <c r="AT153" s="228" t="s">
        <v>134</v>
      </c>
      <c r="AU153" s="228" t="s">
        <v>83</v>
      </c>
      <c r="AY153" s="16" t="s">
        <v>132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6" t="s">
        <v>81</v>
      </c>
      <c r="BK153" s="229">
        <f>ROUND(I153*H153,2)</f>
        <v>0</v>
      </c>
      <c r="BL153" s="16" t="s">
        <v>139</v>
      </c>
      <c r="BM153" s="228" t="s">
        <v>661</v>
      </c>
    </row>
    <row r="154" s="2" customFormat="1" ht="24.15" customHeight="1">
      <c r="A154" s="37"/>
      <c r="B154" s="38"/>
      <c r="C154" s="253" t="s">
        <v>223</v>
      </c>
      <c r="D154" s="253" t="s">
        <v>187</v>
      </c>
      <c r="E154" s="254" t="s">
        <v>662</v>
      </c>
      <c r="F154" s="255" t="s">
        <v>663</v>
      </c>
      <c r="G154" s="256" t="s">
        <v>359</v>
      </c>
      <c r="H154" s="257">
        <v>32</v>
      </c>
      <c r="I154" s="258"/>
      <c r="J154" s="259">
        <f>ROUND(I154*H154,2)</f>
        <v>0</v>
      </c>
      <c r="K154" s="255" t="s">
        <v>138</v>
      </c>
      <c r="L154" s="260"/>
      <c r="M154" s="261" t="s">
        <v>1</v>
      </c>
      <c r="N154" s="262" t="s">
        <v>38</v>
      </c>
      <c r="O154" s="90"/>
      <c r="P154" s="226">
        <f>O154*H154</f>
        <v>0</v>
      </c>
      <c r="Q154" s="226">
        <v>0.00125</v>
      </c>
      <c r="R154" s="226">
        <f>Q154*H154</f>
        <v>0.040000000000000001</v>
      </c>
      <c r="S154" s="226">
        <v>0</v>
      </c>
      <c r="T154" s="227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8" t="s">
        <v>176</v>
      </c>
      <c r="AT154" s="228" t="s">
        <v>187</v>
      </c>
      <c r="AU154" s="228" t="s">
        <v>83</v>
      </c>
      <c r="AY154" s="16" t="s">
        <v>132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6" t="s">
        <v>81</v>
      </c>
      <c r="BK154" s="229">
        <f>ROUND(I154*H154,2)</f>
        <v>0</v>
      </c>
      <c r="BL154" s="16" t="s">
        <v>139</v>
      </c>
      <c r="BM154" s="228" t="s">
        <v>664</v>
      </c>
    </row>
    <row r="155" s="2" customFormat="1" ht="16.5" customHeight="1">
      <c r="A155" s="37"/>
      <c r="B155" s="38"/>
      <c r="C155" s="217" t="s">
        <v>227</v>
      </c>
      <c r="D155" s="217" t="s">
        <v>134</v>
      </c>
      <c r="E155" s="218" t="s">
        <v>665</v>
      </c>
      <c r="F155" s="219" t="s">
        <v>666</v>
      </c>
      <c r="G155" s="220" t="s">
        <v>359</v>
      </c>
      <c r="H155" s="221">
        <v>32</v>
      </c>
      <c r="I155" s="222"/>
      <c r="J155" s="223">
        <f>ROUND(I155*H155,2)</f>
        <v>0</v>
      </c>
      <c r="K155" s="219" t="s">
        <v>1</v>
      </c>
      <c r="L155" s="43"/>
      <c r="M155" s="224" t="s">
        <v>1</v>
      </c>
      <c r="N155" s="225" t="s">
        <v>38</v>
      </c>
      <c r="O155" s="90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8" t="s">
        <v>139</v>
      </c>
      <c r="AT155" s="228" t="s">
        <v>134</v>
      </c>
      <c r="AU155" s="228" t="s">
        <v>83</v>
      </c>
      <c r="AY155" s="16" t="s">
        <v>132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6" t="s">
        <v>81</v>
      </c>
      <c r="BK155" s="229">
        <f>ROUND(I155*H155,2)</f>
        <v>0</v>
      </c>
      <c r="BL155" s="16" t="s">
        <v>139</v>
      </c>
      <c r="BM155" s="228" t="s">
        <v>667</v>
      </c>
    </row>
    <row r="156" s="2" customFormat="1" ht="24.15" customHeight="1">
      <c r="A156" s="37"/>
      <c r="B156" s="38"/>
      <c r="C156" s="217" t="s">
        <v>233</v>
      </c>
      <c r="D156" s="217" t="s">
        <v>134</v>
      </c>
      <c r="E156" s="218" t="s">
        <v>668</v>
      </c>
      <c r="F156" s="219" t="s">
        <v>669</v>
      </c>
      <c r="G156" s="220" t="s">
        <v>359</v>
      </c>
      <c r="H156" s="221">
        <v>23</v>
      </c>
      <c r="I156" s="222"/>
      <c r="J156" s="223">
        <f>ROUND(I156*H156,2)</f>
        <v>0</v>
      </c>
      <c r="K156" s="219" t="s">
        <v>138</v>
      </c>
      <c r="L156" s="43"/>
      <c r="M156" s="224" t="s">
        <v>1</v>
      </c>
      <c r="N156" s="225" t="s">
        <v>38</v>
      </c>
      <c r="O156" s="90"/>
      <c r="P156" s="226">
        <f>O156*H156</f>
        <v>0</v>
      </c>
      <c r="Q156" s="226">
        <v>0.12422</v>
      </c>
      <c r="R156" s="226">
        <f>Q156*H156</f>
        <v>2.8570599999999997</v>
      </c>
      <c r="S156" s="226">
        <v>0</v>
      </c>
      <c r="T156" s="22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8" t="s">
        <v>139</v>
      </c>
      <c r="AT156" s="228" t="s">
        <v>134</v>
      </c>
      <c r="AU156" s="228" t="s">
        <v>83</v>
      </c>
      <c r="AY156" s="16" t="s">
        <v>132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6" t="s">
        <v>81</v>
      </c>
      <c r="BK156" s="229">
        <f>ROUND(I156*H156,2)</f>
        <v>0</v>
      </c>
      <c r="BL156" s="16" t="s">
        <v>139</v>
      </c>
      <c r="BM156" s="228" t="s">
        <v>670</v>
      </c>
    </row>
    <row r="157" s="2" customFormat="1" ht="24.15" customHeight="1">
      <c r="A157" s="37"/>
      <c r="B157" s="38"/>
      <c r="C157" s="253" t="s">
        <v>238</v>
      </c>
      <c r="D157" s="253" t="s">
        <v>187</v>
      </c>
      <c r="E157" s="254" t="s">
        <v>671</v>
      </c>
      <c r="F157" s="255" t="s">
        <v>672</v>
      </c>
      <c r="G157" s="256" t="s">
        <v>359</v>
      </c>
      <c r="H157" s="257">
        <v>23</v>
      </c>
      <c r="I157" s="258"/>
      <c r="J157" s="259">
        <f>ROUND(I157*H157,2)</f>
        <v>0</v>
      </c>
      <c r="K157" s="255" t="s">
        <v>138</v>
      </c>
      <c r="L157" s="260"/>
      <c r="M157" s="261" t="s">
        <v>1</v>
      </c>
      <c r="N157" s="262" t="s">
        <v>38</v>
      </c>
      <c r="O157" s="90"/>
      <c r="P157" s="226">
        <f>O157*H157</f>
        <v>0</v>
      </c>
      <c r="Q157" s="226">
        <v>0.071999999999999995</v>
      </c>
      <c r="R157" s="226">
        <f>Q157*H157</f>
        <v>1.6559999999999999</v>
      </c>
      <c r="S157" s="226">
        <v>0</v>
      </c>
      <c r="T157" s="227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8" t="s">
        <v>176</v>
      </c>
      <c r="AT157" s="228" t="s">
        <v>187</v>
      </c>
      <c r="AU157" s="228" t="s">
        <v>83</v>
      </c>
      <c r="AY157" s="16" t="s">
        <v>132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6" t="s">
        <v>81</v>
      </c>
      <c r="BK157" s="229">
        <f>ROUND(I157*H157,2)</f>
        <v>0</v>
      </c>
      <c r="BL157" s="16" t="s">
        <v>139</v>
      </c>
      <c r="BM157" s="228" t="s">
        <v>673</v>
      </c>
    </row>
    <row r="158" s="2" customFormat="1" ht="24.15" customHeight="1">
      <c r="A158" s="37"/>
      <c r="B158" s="38"/>
      <c r="C158" s="217" t="s">
        <v>7</v>
      </c>
      <c r="D158" s="217" t="s">
        <v>134</v>
      </c>
      <c r="E158" s="218" t="s">
        <v>674</v>
      </c>
      <c r="F158" s="219" t="s">
        <v>675</v>
      </c>
      <c r="G158" s="220" t="s">
        <v>359</v>
      </c>
      <c r="H158" s="221">
        <v>23</v>
      </c>
      <c r="I158" s="222"/>
      <c r="J158" s="223">
        <f>ROUND(I158*H158,2)</f>
        <v>0</v>
      </c>
      <c r="K158" s="219" t="s">
        <v>138</v>
      </c>
      <c r="L158" s="43"/>
      <c r="M158" s="224" t="s">
        <v>1</v>
      </c>
      <c r="N158" s="225" t="s">
        <v>38</v>
      </c>
      <c r="O158" s="90"/>
      <c r="P158" s="226">
        <f>O158*H158</f>
        <v>0</v>
      </c>
      <c r="Q158" s="226">
        <v>0.02972</v>
      </c>
      <c r="R158" s="226">
        <f>Q158*H158</f>
        <v>0.68355999999999995</v>
      </c>
      <c r="S158" s="226">
        <v>0</v>
      </c>
      <c r="T158" s="227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8" t="s">
        <v>139</v>
      </c>
      <c r="AT158" s="228" t="s">
        <v>134</v>
      </c>
      <c r="AU158" s="228" t="s">
        <v>83</v>
      </c>
      <c r="AY158" s="16" t="s">
        <v>132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6" t="s">
        <v>81</v>
      </c>
      <c r="BK158" s="229">
        <f>ROUND(I158*H158,2)</f>
        <v>0</v>
      </c>
      <c r="BL158" s="16" t="s">
        <v>139</v>
      </c>
      <c r="BM158" s="228" t="s">
        <v>676</v>
      </c>
    </row>
    <row r="159" s="2" customFormat="1" ht="21.75" customHeight="1">
      <c r="A159" s="37"/>
      <c r="B159" s="38"/>
      <c r="C159" s="253" t="s">
        <v>246</v>
      </c>
      <c r="D159" s="253" t="s">
        <v>187</v>
      </c>
      <c r="E159" s="254" t="s">
        <v>677</v>
      </c>
      <c r="F159" s="255" t="s">
        <v>678</v>
      </c>
      <c r="G159" s="256" t="s">
        <v>359</v>
      </c>
      <c r="H159" s="257">
        <v>23</v>
      </c>
      <c r="I159" s="258"/>
      <c r="J159" s="259">
        <f>ROUND(I159*H159,2)</f>
        <v>0</v>
      </c>
      <c r="K159" s="255" t="s">
        <v>138</v>
      </c>
      <c r="L159" s="260"/>
      <c r="M159" s="261" t="s">
        <v>1</v>
      </c>
      <c r="N159" s="262" t="s">
        <v>38</v>
      </c>
      <c r="O159" s="90"/>
      <c r="P159" s="226">
        <f>O159*H159</f>
        <v>0</v>
      </c>
      <c r="Q159" s="226">
        <v>0.040000000000000001</v>
      </c>
      <c r="R159" s="226">
        <f>Q159*H159</f>
        <v>0.92000000000000004</v>
      </c>
      <c r="S159" s="226">
        <v>0</v>
      </c>
      <c r="T159" s="22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8" t="s">
        <v>176</v>
      </c>
      <c r="AT159" s="228" t="s">
        <v>187</v>
      </c>
      <c r="AU159" s="228" t="s">
        <v>83</v>
      </c>
      <c r="AY159" s="16" t="s">
        <v>132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6" t="s">
        <v>81</v>
      </c>
      <c r="BK159" s="229">
        <f>ROUND(I159*H159,2)</f>
        <v>0</v>
      </c>
      <c r="BL159" s="16" t="s">
        <v>139</v>
      </c>
      <c r="BM159" s="228" t="s">
        <v>679</v>
      </c>
    </row>
    <row r="160" s="2" customFormat="1" ht="24.15" customHeight="1">
      <c r="A160" s="37"/>
      <c r="B160" s="38"/>
      <c r="C160" s="217" t="s">
        <v>252</v>
      </c>
      <c r="D160" s="217" t="s">
        <v>134</v>
      </c>
      <c r="E160" s="218" t="s">
        <v>680</v>
      </c>
      <c r="F160" s="219" t="s">
        <v>681</v>
      </c>
      <c r="G160" s="220" t="s">
        <v>359</v>
      </c>
      <c r="H160" s="221">
        <v>23</v>
      </c>
      <c r="I160" s="222"/>
      <c r="J160" s="223">
        <f>ROUND(I160*H160,2)</f>
        <v>0</v>
      </c>
      <c r="K160" s="219" t="s">
        <v>138</v>
      </c>
      <c r="L160" s="43"/>
      <c r="M160" s="224" t="s">
        <v>1</v>
      </c>
      <c r="N160" s="225" t="s">
        <v>38</v>
      </c>
      <c r="O160" s="90"/>
      <c r="P160" s="226">
        <f>O160*H160</f>
        <v>0</v>
      </c>
      <c r="Q160" s="226">
        <v>0.02972</v>
      </c>
      <c r="R160" s="226">
        <f>Q160*H160</f>
        <v>0.68355999999999995</v>
      </c>
      <c r="S160" s="226">
        <v>0</v>
      </c>
      <c r="T160" s="227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8" t="s">
        <v>139</v>
      </c>
      <c r="AT160" s="228" t="s">
        <v>134</v>
      </c>
      <c r="AU160" s="228" t="s">
        <v>83</v>
      </c>
      <c r="AY160" s="16" t="s">
        <v>132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6" t="s">
        <v>81</v>
      </c>
      <c r="BK160" s="229">
        <f>ROUND(I160*H160,2)</f>
        <v>0</v>
      </c>
      <c r="BL160" s="16" t="s">
        <v>139</v>
      </c>
      <c r="BM160" s="228" t="s">
        <v>682</v>
      </c>
    </row>
    <row r="161" s="2" customFormat="1" ht="24.15" customHeight="1">
      <c r="A161" s="37"/>
      <c r="B161" s="38"/>
      <c r="C161" s="253" t="s">
        <v>257</v>
      </c>
      <c r="D161" s="253" t="s">
        <v>187</v>
      </c>
      <c r="E161" s="254" t="s">
        <v>683</v>
      </c>
      <c r="F161" s="255" t="s">
        <v>684</v>
      </c>
      <c r="G161" s="256" t="s">
        <v>359</v>
      </c>
      <c r="H161" s="257">
        <v>23</v>
      </c>
      <c r="I161" s="258"/>
      <c r="J161" s="259">
        <f>ROUND(I161*H161,2)</f>
        <v>0</v>
      </c>
      <c r="K161" s="255" t="s">
        <v>138</v>
      </c>
      <c r="L161" s="260"/>
      <c r="M161" s="261" t="s">
        <v>1</v>
      </c>
      <c r="N161" s="262" t="s">
        <v>38</v>
      </c>
      <c r="O161" s="90"/>
      <c r="P161" s="226">
        <f>O161*H161</f>
        <v>0</v>
      </c>
      <c r="Q161" s="226">
        <v>0.040000000000000001</v>
      </c>
      <c r="R161" s="226">
        <f>Q161*H161</f>
        <v>0.92000000000000004</v>
      </c>
      <c r="S161" s="226">
        <v>0</v>
      </c>
      <c r="T161" s="227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8" t="s">
        <v>176</v>
      </c>
      <c r="AT161" s="228" t="s">
        <v>187</v>
      </c>
      <c r="AU161" s="228" t="s">
        <v>83</v>
      </c>
      <c r="AY161" s="16" t="s">
        <v>132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6" t="s">
        <v>81</v>
      </c>
      <c r="BK161" s="229">
        <f>ROUND(I161*H161,2)</f>
        <v>0</v>
      </c>
      <c r="BL161" s="16" t="s">
        <v>139</v>
      </c>
      <c r="BM161" s="228" t="s">
        <v>685</v>
      </c>
    </row>
    <row r="162" s="2" customFormat="1" ht="24.15" customHeight="1">
      <c r="A162" s="37"/>
      <c r="B162" s="38"/>
      <c r="C162" s="217" t="s">
        <v>262</v>
      </c>
      <c r="D162" s="217" t="s">
        <v>134</v>
      </c>
      <c r="E162" s="218" t="s">
        <v>686</v>
      </c>
      <c r="F162" s="219" t="s">
        <v>687</v>
      </c>
      <c r="G162" s="220" t="s">
        <v>359</v>
      </c>
      <c r="H162" s="221">
        <v>23</v>
      </c>
      <c r="I162" s="222"/>
      <c r="J162" s="223">
        <f>ROUND(I162*H162,2)</f>
        <v>0</v>
      </c>
      <c r="K162" s="219" t="s">
        <v>138</v>
      </c>
      <c r="L162" s="43"/>
      <c r="M162" s="224" t="s">
        <v>1</v>
      </c>
      <c r="N162" s="225" t="s">
        <v>38</v>
      </c>
      <c r="O162" s="90"/>
      <c r="P162" s="226">
        <f>O162*H162</f>
        <v>0</v>
      </c>
      <c r="Q162" s="226">
        <v>0.02972</v>
      </c>
      <c r="R162" s="226">
        <f>Q162*H162</f>
        <v>0.68355999999999995</v>
      </c>
      <c r="S162" s="226">
        <v>0</v>
      </c>
      <c r="T162" s="227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28" t="s">
        <v>139</v>
      </c>
      <c r="AT162" s="228" t="s">
        <v>134</v>
      </c>
      <c r="AU162" s="228" t="s">
        <v>83</v>
      </c>
      <c r="AY162" s="16" t="s">
        <v>132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6" t="s">
        <v>81</v>
      </c>
      <c r="BK162" s="229">
        <f>ROUND(I162*H162,2)</f>
        <v>0</v>
      </c>
      <c r="BL162" s="16" t="s">
        <v>139</v>
      </c>
      <c r="BM162" s="228" t="s">
        <v>688</v>
      </c>
    </row>
    <row r="163" s="2" customFormat="1" ht="33" customHeight="1">
      <c r="A163" s="37"/>
      <c r="B163" s="38"/>
      <c r="C163" s="253" t="s">
        <v>266</v>
      </c>
      <c r="D163" s="253" t="s">
        <v>187</v>
      </c>
      <c r="E163" s="254" t="s">
        <v>689</v>
      </c>
      <c r="F163" s="255" t="s">
        <v>690</v>
      </c>
      <c r="G163" s="256" t="s">
        <v>359</v>
      </c>
      <c r="H163" s="257">
        <v>23</v>
      </c>
      <c r="I163" s="258"/>
      <c r="J163" s="259">
        <f>ROUND(I163*H163,2)</f>
        <v>0</v>
      </c>
      <c r="K163" s="255" t="s">
        <v>138</v>
      </c>
      <c r="L163" s="260"/>
      <c r="M163" s="261" t="s">
        <v>1</v>
      </c>
      <c r="N163" s="262" t="s">
        <v>38</v>
      </c>
      <c r="O163" s="90"/>
      <c r="P163" s="226">
        <f>O163*H163</f>
        <v>0</v>
      </c>
      <c r="Q163" s="226">
        <v>0.29799999999999999</v>
      </c>
      <c r="R163" s="226">
        <f>Q163*H163</f>
        <v>6.8540000000000001</v>
      </c>
      <c r="S163" s="226">
        <v>0</v>
      </c>
      <c r="T163" s="227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8" t="s">
        <v>176</v>
      </c>
      <c r="AT163" s="228" t="s">
        <v>187</v>
      </c>
      <c r="AU163" s="228" t="s">
        <v>83</v>
      </c>
      <c r="AY163" s="16" t="s">
        <v>132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6" t="s">
        <v>81</v>
      </c>
      <c r="BK163" s="229">
        <f>ROUND(I163*H163,2)</f>
        <v>0</v>
      </c>
      <c r="BL163" s="16" t="s">
        <v>139</v>
      </c>
      <c r="BM163" s="228" t="s">
        <v>691</v>
      </c>
    </row>
    <row r="164" s="2" customFormat="1" ht="37.8" customHeight="1">
      <c r="A164" s="37"/>
      <c r="B164" s="38"/>
      <c r="C164" s="217" t="s">
        <v>272</v>
      </c>
      <c r="D164" s="217" t="s">
        <v>134</v>
      </c>
      <c r="E164" s="218" t="s">
        <v>692</v>
      </c>
      <c r="F164" s="219" t="s">
        <v>693</v>
      </c>
      <c r="G164" s="220" t="s">
        <v>359</v>
      </c>
      <c r="H164" s="221">
        <v>2</v>
      </c>
      <c r="I164" s="222"/>
      <c r="J164" s="223">
        <f>ROUND(I164*H164,2)</f>
        <v>0</v>
      </c>
      <c r="K164" s="219" t="s">
        <v>138</v>
      </c>
      <c r="L164" s="43"/>
      <c r="M164" s="224" t="s">
        <v>1</v>
      </c>
      <c r="N164" s="225" t="s">
        <v>38</v>
      </c>
      <c r="O164" s="90"/>
      <c r="P164" s="226">
        <f>O164*H164</f>
        <v>0</v>
      </c>
      <c r="Q164" s="226">
        <v>0.53325999999999996</v>
      </c>
      <c r="R164" s="226">
        <f>Q164*H164</f>
        <v>1.0665199999999999</v>
      </c>
      <c r="S164" s="226">
        <v>0.29999999999999999</v>
      </c>
      <c r="T164" s="227">
        <f>S164*H164</f>
        <v>0.59999999999999998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8" t="s">
        <v>139</v>
      </c>
      <c r="AT164" s="228" t="s">
        <v>134</v>
      </c>
      <c r="AU164" s="228" t="s">
        <v>83</v>
      </c>
      <c r="AY164" s="16" t="s">
        <v>132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6" t="s">
        <v>81</v>
      </c>
      <c r="BK164" s="229">
        <f>ROUND(I164*H164,2)</f>
        <v>0</v>
      </c>
      <c r="BL164" s="16" t="s">
        <v>139</v>
      </c>
      <c r="BM164" s="228" t="s">
        <v>694</v>
      </c>
    </row>
    <row r="165" s="2" customFormat="1" ht="24.15" customHeight="1">
      <c r="A165" s="37"/>
      <c r="B165" s="38"/>
      <c r="C165" s="217" t="s">
        <v>277</v>
      </c>
      <c r="D165" s="217" t="s">
        <v>134</v>
      </c>
      <c r="E165" s="218" t="s">
        <v>695</v>
      </c>
      <c r="F165" s="219" t="s">
        <v>696</v>
      </c>
      <c r="G165" s="220" t="s">
        <v>359</v>
      </c>
      <c r="H165" s="221">
        <v>23</v>
      </c>
      <c r="I165" s="222"/>
      <c r="J165" s="223">
        <f>ROUND(I165*H165,2)</f>
        <v>0</v>
      </c>
      <c r="K165" s="219" t="s">
        <v>138</v>
      </c>
      <c r="L165" s="43"/>
      <c r="M165" s="224" t="s">
        <v>1</v>
      </c>
      <c r="N165" s="225" t="s">
        <v>38</v>
      </c>
      <c r="O165" s="90"/>
      <c r="P165" s="226">
        <f>O165*H165</f>
        <v>0</v>
      </c>
      <c r="Q165" s="226">
        <v>0.21734000000000001</v>
      </c>
      <c r="R165" s="226">
        <f>Q165*H165</f>
        <v>4.9988200000000003</v>
      </c>
      <c r="S165" s="226">
        <v>0</v>
      </c>
      <c r="T165" s="227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8" t="s">
        <v>139</v>
      </c>
      <c r="AT165" s="228" t="s">
        <v>134</v>
      </c>
      <c r="AU165" s="228" t="s">
        <v>83</v>
      </c>
      <c r="AY165" s="16" t="s">
        <v>132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6" t="s">
        <v>81</v>
      </c>
      <c r="BK165" s="229">
        <f>ROUND(I165*H165,2)</f>
        <v>0</v>
      </c>
      <c r="BL165" s="16" t="s">
        <v>139</v>
      </c>
      <c r="BM165" s="228" t="s">
        <v>697</v>
      </c>
    </row>
    <row r="166" s="2" customFormat="1" ht="24.15" customHeight="1">
      <c r="A166" s="37"/>
      <c r="B166" s="38"/>
      <c r="C166" s="253" t="s">
        <v>283</v>
      </c>
      <c r="D166" s="253" t="s">
        <v>187</v>
      </c>
      <c r="E166" s="254" t="s">
        <v>698</v>
      </c>
      <c r="F166" s="255" t="s">
        <v>699</v>
      </c>
      <c r="G166" s="256" t="s">
        <v>359</v>
      </c>
      <c r="H166" s="257">
        <v>23</v>
      </c>
      <c r="I166" s="258"/>
      <c r="J166" s="259">
        <f>ROUND(I166*H166,2)</f>
        <v>0</v>
      </c>
      <c r="K166" s="255" t="s">
        <v>138</v>
      </c>
      <c r="L166" s="260"/>
      <c r="M166" s="261" t="s">
        <v>1</v>
      </c>
      <c r="N166" s="262" t="s">
        <v>38</v>
      </c>
      <c r="O166" s="90"/>
      <c r="P166" s="226">
        <f>O166*H166</f>
        <v>0</v>
      </c>
      <c r="Q166" s="226">
        <v>0.027</v>
      </c>
      <c r="R166" s="226">
        <f>Q166*H166</f>
        <v>0.621</v>
      </c>
      <c r="S166" s="226">
        <v>0</v>
      </c>
      <c r="T166" s="227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8" t="s">
        <v>176</v>
      </c>
      <c r="AT166" s="228" t="s">
        <v>187</v>
      </c>
      <c r="AU166" s="228" t="s">
        <v>83</v>
      </c>
      <c r="AY166" s="16" t="s">
        <v>132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6" t="s">
        <v>81</v>
      </c>
      <c r="BK166" s="229">
        <f>ROUND(I166*H166,2)</f>
        <v>0</v>
      </c>
      <c r="BL166" s="16" t="s">
        <v>139</v>
      </c>
      <c r="BM166" s="228" t="s">
        <v>700</v>
      </c>
    </row>
    <row r="167" s="2" customFormat="1" ht="24.15" customHeight="1">
      <c r="A167" s="37"/>
      <c r="B167" s="38"/>
      <c r="C167" s="253" t="s">
        <v>288</v>
      </c>
      <c r="D167" s="253" t="s">
        <v>187</v>
      </c>
      <c r="E167" s="254" t="s">
        <v>701</v>
      </c>
      <c r="F167" s="255" t="s">
        <v>702</v>
      </c>
      <c r="G167" s="256" t="s">
        <v>359</v>
      </c>
      <c r="H167" s="257">
        <v>23</v>
      </c>
      <c r="I167" s="258"/>
      <c r="J167" s="259">
        <f>ROUND(I167*H167,2)</f>
        <v>0</v>
      </c>
      <c r="K167" s="255" t="s">
        <v>138</v>
      </c>
      <c r="L167" s="260"/>
      <c r="M167" s="261" t="s">
        <v>1</v>
      </c>
      <c r="N167" s="262" t="s">
        <v>38</v>
      </c>
      <c r="O167" s="90"/>
      <c r="P167" s="226">
        <f>O167*H167</f>
        <v>0</v>
      </c>
      <c r="Q167" s="226">
        <v>0.0040000000000000001</v>
      </c>
      <c r="R167" s="226">
        <f>Q167*H167</f>
        <v>0.091999999999999998</v>
      </c>
      <c r="S167" s="226">
        <v>0</v>
      </c>
      <c r="T167" s="227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8" t="s">
        <v>176</v>
      </c>
      <c r="AT167" s="228" t="s">
        <v>187</v>
      </c>
      <c r="AU167" s="228" t="s">
        <v>83</v>
      </c>
      <c r="AY167" s="16" t="s">
        <v>132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6" t="s">
        <v>81</v>
      </c>
      <c r="BK167" s="229">
        <f>ROUND(I167*H167,2)</f>
        <v>0</v>
      </c>
      <c r="BL167" s="16" t="s">
        <v>139</v>
      </c>
      <c r="BM167" s="228" t="s">
        <v>703</v>
      </c>
    </row>
    <row r="168" s="2" customFormat="1" ht="16.5" customHeight="1">
      <c r="A168" s="37"/>
      <c r="B168" s="38"/>
      <c r="C168" s="253" t="s">
        <v>293</v>
      </c>
      <c r="D168" s="253" t="s">
        <v>187</v>
      </c>
      <c r="E168" s="254" t="s">
        <v>704</v>
      </c>
      <c r="F168" s="255" t="s">
        <v>705</v>
      </c>
      <c r="G168" s="256" t="s">
        <v>359</v>
      </c>
      <c r="H168" s="257">
        <v>9</v>
      </c>
      <c r="I168" s="258"/>
      <c r="J168" s="259">
        <f>ROUND(I168*H168,2)</f>
        <v>0</v>
      </c>
      <c r="K168" s="255" t="s">
        <v>138</v>
      </c>
      <c r="L168" s="260"/>
      <c r="M168" s="261" t="s">
        <v>1</v>
      </c>
      <c r="N168" s="262" t="s">
        <v>38</v>
      </c>
      <c r="O168" s="90"/>
      <c r="P168" s="226">
        <f>O168*H168</f>
        <v>0</v>
      </c>
      <c r="Q168" s="226">
        <v>0.050599999999999999</v>
      </c>
      <c r="R168" s="226">
        <f>Q168*H168</f>
        <v>0.45539999999999997</v>
      </c>
      <c r="S168" s="226">
        <v>0</v>
      </c>
      <c r="T168" s="22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8" t="s">
        <v>176</v>
      </c>
      <c r="AT168" s="228" t="s">
        <v>187</v>
      </c>
      <c r="AU168" s="228" t="s">
        <v>83</v>
      </c>
      <c r="AY168" s="16" t="s">
        <v>132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6" t="s">
        <v>81</v>
      </c>
      <c r="BK168" s="229">
        <f>ROUND(I168*H168,2)</f>
        <v>0</v>
      </c>
      <c r="BL168" s="16" t="s">
        <v>139</v>
      </c>
      <c r="BM168" s="228" t="s">
        <v>706</v>
      </c>
    </row>
    <row r="169" s="2" customFormat="1" ht="16.5" customHeight="1">
      <c r="A169" s="37"/>
      <c r="B169" s="38"/>
      <c r="C169" s="253" t="s">
        <v>298</v>
      </c>
      <c r="D169" s="253" t="s">
        <v>187</v>
      </c>
      <c r="E169" s="254" t="s">
        <v>707</v>
      </c>
      <c r="F169" s="255" t="s">
        <v>708</v>
      </c>
      <c r="G169" s="256" t="s">
        <v>359</v>
      </c>
      <c r="H169" s="257">
        <v>14</v>
      </c>
      <c r="I169" s="258"/>
      <c r="J169" s="259">
        <f>ROUND(I169*H169,2)</f>
        <v>0</v>
      </c>
      <c r="K169" s="255" t="s">
        <v>1</v>
      </c>
      <c r="L169" s="260"/>
      <c r="M169" s="261" t="s">
        <v>1</v>
      </c>
      <c r="N169" s="262" t="s">
        <v>38</v>
      </c>
      <c r="O169" s="90"/>
      <c r="P169" s="226">
        <f>O169*H169</f>
        <v>0</v>
      </c>
      <c r="Q169" s="226">
        <v>0.058000000000000003</v>
      </c>
      <c r="R169" s="226">
        <f>Q169*H169</f>
        <v>0.81200000000000006</v>
      </c>
      <c r="S169" s="226">
        <v>0</v>
      </c>
      <c r="T169" s="227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8" t="s">
        <v>176</v>
      </c>
      <c r="AT169" s="228" t="s">
        <v>187</v>
      </c>
      <c r="AU169" s="228" t="s">
        <v>83</v>
      </c>
      <c r="AY169" s="16" t="s">
        <v>132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6" t="s">
        <v>81</v>
      </c>
      <c r="BK169" s="229">
        <f>ROUND(I169*H169,2)</f>
        <v>0</v>
      </c>
      <c r="BL169" s="16" t="s">
        <v>139</v>
      </c>
      <c r="BM169" s="228" t="s">
        <v>709</v>
      </c>
    </row>
    <row r="170" s="2" customFormat="1" ht="16.5" customHeight="1">
      <c r="A170" s="37"/>
      <c r="B170" s="38"/>
      <c r="C170" s="217" t="s">
        <v>304</v>
      </c>
      <c r="D170" s="217" t="s">
        <v>134</v>
      </c>
      <c r="E170" s="218" t="s">
        <v>710</v>
      </c>
      <c r="F170" s="219" t="s">
        <v>711</v>
      </c>
      <c r="G170" s="220" t="s">
        <v>359</v>
      </c>
      <c r="H170" s="221">
        <v>10</v>
      </c>
      <c r="I170" s="222"/>
      <c r="J170" s="223">
        <f>ROUND(I170*H170,2)</f>
        <v>0</v>
      </c>
      <c r="K170" s="219" t="s">
        <v>1</v>
      </c>
      <c r="L170" s="43"/>
      <c r="M170" s="224" t="s">
        <v>1</v>
      </c>
      <c r="N170" s="225" t="s">
        <v>38</v>
      </c>
      <c r="O170" s="90"/>
      <c r="P170" s="226">
        <f>O170*H170</f>
        <v>0</v>
      </c>
      <c r="Q170" s="226">
        <v>0</v>
      </c>
      <c r="R170" s="226">
        <f>Q170*H170</f>
        <v>0</v>
      </c>
      <c r="S170" s="226">
        <v>0</v>
      </c>
      <c r="T170" s="227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28" t="s">
        <v>139</v>
      </c>
      <c r="AT170" s="228" t="s">
        <v>134</v>
      </c>
      <c r="AU170" s="228" t="s">
        <v>83</v>
      </c>
      <c r="AY170" s="16" t="s">
        <v>132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6" t="s">
        <v>81</v>
      </c>
      <c r="BK170" s="229">
        <f>ROUND(I170*H170,2)</f>
        <v>0</v>
      </c>
      <c r="BL170" s="16" t="s">
        <v>139</v>
      </c>
      <c r="BM170" s="228" t="s">
        <v>712</v>
      </c>
    </row>
    <row r="171" s="2" customFormat="1" ht="24.15" customHeight="1">
      <c r="A171" s="37"/>
      <c r="B171" s="38"/>
      <c r="C171" s="217" t="s">
        <v>309</v>
      </c>
      <c r="D171" s="217" t="s">
        <v>134</v>
      </c>
      <c r="E171" s="218" t="s">
        <v>713</v>
      </c>
      <c r="F171" s="219" t="s">
        <v>714</v>
      </c>
      <c r="G171" s="220" t="s">
        <v>230</v>
      </c>
      <c r="H171" s="221">
        <v>42</v>
      </c>
      <c r="I171" s="222"/>
      <c r="J171" s="223">
        <f>ROUND(I171*H171,2)</f>
        <v>0</v>
      </c>
      <c r="K171" s="219" t="s">
        <v>138</v>
      </c>
      <c r="L171" s="43"/>
      <c r="M171" s="224" t="s">
        <v>1</v>
      </c>
      <c r="N171" s="225" t="s">
        <v>38</v>
      </c>
      <c r="O171" s="90"/>
      <c r="P171" s="226">
        <f>O171*H171</f>
        <v>0</v>
      </c>
      <c r="Q171" s="226">
        <v>0.29221000000000003</v>
      </c>
      <c r="R171" s="226">
        <f>Q171*H171</f>
        <v>12.272820000000001</v>
      </c>
      <c r="S171" s="226">
        <v>0</v>
      </c>
      <c r="T171" s="227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28" t="s">
        <v>139</v>
      </c>
      <c r="AT171" s="228" t="s">
        <v>134</v>
      </c>
      <c r="AU171" s="228" t="s">
        <v>83</v>
      </c>
      <c r="AY171" s="16" t="s">
        <v>132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16" t="s">
        <v>81</v>
      </c>
      <c r="BK171" s="229">
        <f>ROUND(I171*H171,2)</f>
        <v>0</v>
      </c>
      <c r="BL171" s="16" t="s">
        <v>139</v>
      </c>
      <c r="BM171" s="228" t="s">
        <v>715</v>
      </c>
    </row>
    <row r="172" s="13" customFormat="1">
      <c r="A172" s="13"/>
      <c r="B172" s="230"/>
      <c r="C172" s="231"/>
      <c r="D172" s="232" t="s">
        <v>141</v>
      </c>
      <c r="E172" s="233" t="s">
        <v>1</v>
      </c>
      <c r="F172" s="234" t="s">
        <v>716</v>
      </c>
      <c r="G172" s="231"/>
      <c r="H172" s="235">
        <v>42</v>
      </c>
      <c r="I172" s="236"/>
      <c r="J172" s="231"/>
      <c r="K172" s="231"/>
      <c r="L172" s="237"/>
      <c r="M172" s="238"/>
      <c r="N172" s="239"/>
      <c r="O172" s="239"/>
      <c r="P172" s="239"/>
      <c r="Q172" s="239"/>
      <c r="R172" s="239"/>
      <c r="S172" s="239"/>
      <c r="T172" s="24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1" t="s">
        <v>141</v>
      </c>
      <c r="AU172" s="241" t="s">
        <v>83</v>
      </c>
      <c r="AV172" s="13" t="s">
        <v>83</v>
      </c>
      <c r="AW172" s="13" t="s">
        <v>30</v>
      </c>
      <c r="AX172" s="13" t="s">
        <v>81</v>
      </c>
      <c r="AY172" s="241" t="s">
        <v>132</v>
      </c>
    </row>
    <row r="173" s="2" customFormat="1" ht="33" customHeight="1">
      <c r="A173" s="37"/>
      <c r="B173" s="38"/>
      <c r="C173" s="253" t="s">
        <v>314</v>
      </c>
      <c r="D173" s="253" t="s">
        <v>187</v>
      </c>
      <c r="E173" s="254" t="s">
        <v>717</v>
      </c>
      <c r="F173" s="255" t="s">
        <v>718</v>
      </c>
      <c r="G173" s="256" t="s">
        <v>230</v>
      </c>
      <c r="H173" s="257">
        <v>42</v>
      </c>
      <c r="I173" s="258"/>
      <c r="J173" s="259">
        <f>ROUND(I173*H173,2)</f>
        <v>0</v>
      </c>
      <c r="K173" s="255" t="s">
        <v>138</v>
      </c>
      <c r="L173" s="260"/>
      <c r="M173" s="261" t="s">
        <v>1</v>
      </c>
      <c r="N173" s="262" t="s">
        <v>38</v>
      </c>
      <c r="O173" s="90"/>
      <c r="P173" s="226">
        <f>O173*H173</f>
        <v>0</v>
      </c>
      <c r="Q173" s="226">
        <v>0.092119999999999994</v>
      </c>
      <c r="R173" s="226">
        <f>Q173*H173</f>
        <v>3.8690399999999996</v>
      </c>
      <c r="S173" s="226">
        <v>0</v>
      </c>
      <c r="T173" s="227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28" t="s">
        <v>176</v>
      </c>
      <c r="AT173" s="228" t="s">
        <v>187</v>
      </c>
      <c r="AU173" s="228" t="s">
        <v>83</v>
      </c>
      <c r="AY173" s="16" t="s">
        <v>132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16" t="s">
        <v>81</v>
      </c>
      <c r="BK173" s="229">
        <f>ROUND(I173*H173,2)</f>
        <v>0</v>
      </c>
      <c r="BL173" s="16" t="s">
        <v>139</v>
      </c>
      <c r="BM173" s="228" t="s">
        <v>719</v>
      </c>
    </row>
    <row r="174" s="12" customFormat="1" ht="22.8" customHeight="1">
      <c r="A174" s="12"/>
      <c r="B174" s="201"/>
      <c r="C174" s="202"/>
      <c r="D174" s="203" t="s">
        <v>72</v>
      </c>
      <c r="E174" s="215" t="s">
        <v>490</v>
      </c>
      <c r="F174" s="215" t="s">
        <v>491</v>
      </c>
      <c r="G174" s="202"/>
      <c r="H174" s="202"/>
      <c r="I174" s="205"/>
      <c r="J174" s="216">
        <f>BK174</f>
        <v>0</v>
      </c>
      <c r="K174" s="202"/>
      <c r="L174" s="207"/>
      <c r="M174" s="208"/>
      <c r="N174" s="209"/>
      <c r="O174" s="209"/>
      <c r="P174" s="210">
        <f>P175</f>
        <v>0</v>
      </c>
      <c r="Q174" s="209"/>
      <c r="R174" s="210">
        <f>R175</f>
        <v>0</v>
      </c>
      <c r="S174" s="209"/>
      <c r="T174" s="211">
        <f>T175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12" t="s">
        <v>81</v>
      </c>
      <c r="AT174" s="213" t="s">
        <v>72</v>
      </c>
      <c r="AU174" s="213" t="s">
        <v>81</v>
      </c>
      <c r="AY174" s="212" t="s">
        <v>132</v>
      </c>
      <c r="BK174" s="214">
        <f>BK175</f>
        <v>0</v>
      </c>
    </row>
    <row r="175" s="2" customFormat="1" ht="49.05" customHeight="1">
      <c r="A175" s="37"/>
      <c r="B175" s="38"/>
      <c r="C175" s="217" t="s">
        <v>318</v>
      </c>
      <c r="D175" s="217" t="s">
        <v>134</v>
      </c>
      <c r="E175" s="218" t="s">
        <v>720</v>
      </c>
      <c r="F175" s="219" t="s">
        <v>721</v>
      </c>
      <c r="G175" s="220" t="s">
        <v>190</v>
      </c>
      <c r="H175" s="221">
        <v>277.743</v>
      </c>
      <c r="I175" s="222"/>
      <c r="J175" s="223">
        <f>ROUND(I175*H175,2)</f>
        <v>0</v>
      </c>
      <c r="K175" s="219" t="s">
        <v>138</v>
      </c>
      <c r="L175" s="43"/>
      <c r="M175" s="263" t="s">
        <v>1</v>
      </c>
      <c r="N175" s="264" t="s">
        <v>38</v>
      </c>
      <c r="O175" s="265"/>
      <c r="P175" s="266">
        <f>O175*H175</f>
        <v>0</v>
      </c>
      <c r="Q175" s="266">
        <v>0</v>
      </c>
      <c r="R175" s="266">
        <f>Q175*H175</f>
        <v>0</v>
      </c>
      <c r="S175" s="266">
        <v>0</v>
      </c>
      <c r="T175" s="267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8" t="s">
        <v>139</v>
      </c>
      <c r="AT175" s="228" t="s">
        <v>134</v>
      </c>
      <c r="AU175" s="228" t="s">
        <v>83</v>
      </c>
      <c r="AY175" s="16" t="s">
        <v>132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16" t="s">
        <v>81</v>
      </c>
      <c r="BK175" s="229">
        <f>ROUND(I175*H175,2)</f>
        <v>0</v>
      </c>
      <c r="BL175" s="16" t="s">
        <v>139</v>
      </c>
      <c r="BM175" s="228" t="s">
        <v>722</v>
      </c>
    </row>
    <row r="176" s="2" customFormat="1" ht="6.96" customHeight="1">
      <c r="A176" s="37"/>
      <c r="B176" s="65"/>
      <c r="C176" s="66"/>
      <c r="D176" s="66"/>
      <c r="E176" s="66"/>
      <c r="F176" s="66"/>
      <c r="G176" s="66"/>
      <c r="H176" s="66"/>
      <c r="I176" s="66"/>
      <c r="J176" s="66"/>
      <c r="K176" s="66"/>
      <c r="L176" s="43"/>
      <c r="M176" s="37"/>
      <c r="O176" s="37"/>
      <c r="P176" s="37"/>
      <c r="Q176" s="37"/>
      <c r="R176" s="37"/>
      <c r="S176" s="37"/>
      <c r="T176" s="37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</row>
  </sheetData>
  <sheetProtection sheet="1" autoFilter="0" formatColumns="0" formatRows="0" objects="1" scenarios="1" spinCount="100000" saltValue="Jow6qt4Wd95xD5xhQ6i+nzS3uJlyuvUu/xRr6CV+dP4f2TVJJ6LLzsebKIuuOb7gxMGqixvHfkv7bs+/WaMJMA==" hashValue="uBBGXxAneHoV1SbtgxI9mQUuO205W/zrxfxk0/tsc5qq5Q1tiH7DjTfh7fhRA1GAGIzYeGmttIGnYiO2ZpS7qg==" algorithmName="SHA-512" password="CC35"/>
  <autoFilter ref="C120:K175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92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83</v>
      </c>
    </row>
    <row r="4" s="1" customFormat="1" ht="24.96" customHeight="1">
      <c r="B4" s="19"/>
      <c r="D4" s="137" t="s">
        <v>99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III/2033 VOCHOV PRŮTAH 2. ETAPA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100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723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20. 1. 2026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26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26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31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26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32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33</v>
      </c>
      <c r="E30" s="37"/>
      <c r="F30" s="37"/>
      <c r="G30" s="37"/>
      <c r="H30" s="37"/>
      <c r="I30" s="37"/>
      <c r="J30" s="150">
        <f>ROUND(J118,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35</v>
      </c>
      <c r="G32" s="37"/>
      <c r="H32" s="37"/>
      <c r="I32" s="151" t="s">
        <v>34</v>
      </c>
      <c r="J32" s="151" t="s">
        <v>36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37</v>
      </c>
      <c r="E33" s="139" t="s">
        <v>38</v>
      </c>
      <c r="F33" s="153">
        <f>ROUND((SUM(BE118:BE131)),  2)</f>
        <v>0</v>
      </c>
      <c r="G33" s="37"/>
      <c r="H33" s="37"/>
      <c r="I33" s="154">
        <v>0.20999999999999999</v>
      </c>
      <c r="J33" s="153">
        <f>ROUND(((SUM(BE118:BE131))*I33),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39</v>
      </c>
      <c r="F34" s="153">
        <f>ROUND((SUM(BF118:BF131)),  2)</f>
        <v>0</v>
      </c>
      <c r="G34" s="37"/>
      <c r="H34" s="37"/>
      <c r="I34" s="154">
        <v>0.12</v>
      </c>
      <c r="J34" s="153">
        <f>ROUND(((SUM(BF118:BF131))*I34),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40</v>
      </c>
      <c r="F35" s="153">
        <f>ROUND((SUM(BG118:BG131)),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41</v>
      </c>
      <c r="F36" s="153">
        <f>ROUND((SUM(BH118:BH131)),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42</v>
      </c>
      <c r="F37" s="153">
        <f>ROUND((SUM(BI118:BI131)),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43</v>
      </c>
      <c r="E39" s="157"/>
      <c r="F39" s="157"/>
      <c r="G39" s="158" t="s">
        <v>44</v>
      </c>
      <c r="H39" s="159" t="s">
        <v>45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46</v>
      </c>
      <c r="E50" s="163"/>
      <c r="F50" s="163"/>
      <c r="G50" s="162" t="s">
        <v>47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48</v>
      </c>
      <c r="E61" s="165"/>
      <c r="F61" s="166" t="s">
        <v>49</v>
      </c>
      <c r="G61" s="164" t="s">
        <v>48</v>
      </c>
      <c r="H61" s="165"/>
      <c r="I61" s="165"/>
      <c r="J61" s="167" t="s">
        <v>49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50</v>
      </c>
      <c r="E65" s="168"/>
      <c r="F65" s="168"/>
      <c r="G65" s="162" t="s">
        <v>51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48</v>
      </c>
      <c r="E76" s="165"/>
      <c r="F76" s="166" t="s">
        <v>49</v>
      </c>
      <c r="G76" s="164" t="s">
        <v>48</v>
      </c>
      <c r="H76" s="165"/>
      <c r="I76" s="165"/>
      <c r="J76" s="167" t="s">
        <v>49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102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III/2033 VOCHOV PRŮTAH 2. ETAPA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100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SO800 - Vegetační úpravy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20. 1. 2026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103</v>
      </c>
      <c r="D94" s="175"/>
      <c r="E94" s="175"/>
      <c r="F94" s="175"/>
      <c r="G94" s="175"/>
      <c r="H94" s="175"/>
      <c r="I94" s="175"/>
      <c r="J94" s="176" t="s">
        <v>104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105</v>
      </c>
      <c r="D96" s="39"/>
      <c r="E96" s="39"/>
      <c r="F96" s="39"/>
      <c r="G96" s="39"/>
      <c r="H96" s="39"/>
      <c r="I96" s="39"/>
      <c r="J96" s="109">
        <f>J118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106</v>
      </c>
    </row>
    <row r="97" s="9" customFormat="1" ht="24.96" customHeight="1">
      <c r="A97" s="9"/>
      <c r="B97" s="178"/>
      <c r="C97" s="179"/>
      <c r="D97" s="180" t="s">
        <v>107</v>
      </c>
      <c r="E97" s="181"/>
      <c r="F97" s="181"/>
      <c r="G97" s="181"/>
      <c r="H97" s="181"/>
      <c r="I97" s="181"/>
      <c r="J97" s="182">
        <f>J119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108</v>
      </c>
      <c r="E98" s="187"/>
      <c r="F98" s="187"/>
      <c r="G98" s="187"/>
      <c r="H98" s="187"/>
      <c r="I98" s="187"/>
      <c r="J98" s="188">
        <f>J120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4" s="2" customFormat="1" ht="6.96" customHeight="1">
      <c r="A104" s="37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24.96" customHeight="1">
      <c r="A105" s="37"/>
      <c r="B105" s="38"/>
      <c r="C105" s="22" t="s">
        <v>117</v>
      </c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2" customHeight="1">
      <c r="A107" s="37"/>
      <c r="B107" s="38"/>
      <c r="C107" s="31" t="s">
        <v>16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6.5" customHeight="1">
      <c r="A108" s="37"/>
      <c r="B108" s="38"/>
      <c r="C108" s="39"/>
      <c r="D108" s="39"/>
      <c r="E108" s="173" t="str">
        <f>E7</f>
        <v>III/2033 VOCHOV PRŮTAH 2. ETAPA</v>
      </c>
      <c r="F108" s="31"/>
      <c r="G108" s="31"/>
      <c r="H108" s="31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100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75" t="str">
        <f>E9</f>
        <v>SO800 - Vegetační úpravy</v>
      </c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20</v>
      </c>
      <c r="D112" s="39"/>
      <c r="E112" s="39"/>
      <c r="F112" s="26" t="str">
        <f>F12</f>
        <v xml:space="preserve"> </v>
      </c>
      <c r="G112" s="39"/>
      <c r="H112" s="39"/>
      <c r="I112" s="31" t="s">
        <v>22</v>
      </c>
      <c r="J112" s="78" t="str">
        <f>IF(J12="","",J12)</f>
        <v>20. 1. 2026</v>
      </c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24</v>
      </c>
      <c r="D114" s="39"/>
      <c r="E114" s="39"/>
      <c r="F114" s="26" t="str">
        <f>E15</f>
        <v xml:space="preserve"> </v>
      </c>
      <c r="G114" s="39"/>
      <c r="H114" s="39"/>
      <c r="I114" s="31" t="s">
        <v>29</v>
      </c>
      <c r="J114" s="35" t="str">
        <f>E21</f>
        <v xml:space="preserve"> 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27</v>
      </c>
      <c r="D115" s="39"/>
      <c r="E115" s="39"/>
      <c r="F115" s="26" t="str">
        <f>IF(E18="","",E18)</f>
        <v>Vyplň údaj</v>
      </c>
      <c r="G115" s="39"/>
      <c r="H115" s="39"/>
      <c r="I115" s="31" t="s">
        <v>31</v>
      </c>
      <c r="J115" s="35" t="str">
        <f>E24</f>
        <v xml:space="preserve"> 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0.32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11" customFormat="1" ht="29.28" customHeight="1">
      <c r="A117" s="190"/>
      <c r="B117" s="191"/>
      <c r="C117" s="192" t="s">
        <v>118</v>
      </c>
      <c r="D117" s="193" t="s">
        <v>58</v>
      </c>
      <c r="E117" s="193" t="s">
        <v>54</v>
      </c>
      <c r="F117" s="193" t="s">
        <v>55</v>
      </c>
      <c r="G117" s="193" t="s">
        <v>119</v>
      </c>
      <c r="H117" s="193" t="s">
        <v>120</v>
      </c>
      <c r="I117" s="193" t="s">
        <v>121</v>
      </c>
      <c r="J117" s="193" t="s">
        <v>104</v>
      </c>
      <c r="K117" s="194" t="s">
        <v>122</v>
      </c>
      <c r="L117" s="195"/>
      <c r="M117" s="99" t="s">
        <v>1</v>
      </c>
      <c r="N117" s="100" t="s">
        <v>37</v>
      </c>
      <c r="O117" s="100" t="s">
        <v>123</v>
      </c>
      <c r="P117" s="100" t="s">
        <v>124</v>
      </c>
      <c r="Q117" s="100" t="s">
        <v>125</v>
      </c>
      <c r="R117" s="100" t="s">
        <v>126</v>
      </c>
      <c r="S117" s="100" t="s">
        <v>127</v>
      </c>
      <c r="T117" s="101" t="s">
        <v>128</v>
      </c>
      <c r="U117" s="190"/>
      <c r="V117" s="190"/>
      <c r="W117" s="190"/>
      <c r="X117" s="190"/>
      <c r="Y117" s="190"/>
      <c r="Z117" s="190"/>
      <c r="AA117" s="190"/>
      <c r="AB117" s="190"/>
      <c r="AC117" s="190"/>
      <c r="AD117" s="190"/>
      <c r="AE117" s="190"/>
    </row>
    <row r="118" s="2" customFormat="1" ht="22.8" customHeight="1">
      <c r="A118" s="37"/>
      <c r="B118" s="38"/>
      <c r="C118" s="106" t="s">
        <v>129</v>
      </c>
      <c r="D118" s="39"/>
      <c r="E118" s="39"/>
      <c r="F118" s="39"/>
      <c r="G118" s="39"/>
      <c r="H118" s="39"/>
      <c r="I118" s="39"/>
      <c r="J118" s="196">
        <f>BK118</f>
        <v>0</v>
      </c>
      <c r="K118" s="39"/>
      <c r="L118" s="43"/>
      <c r="M118" s="102"/>
      <c r="N118" s="197"/>
      <c r="O118" s="103"/>
      <c r="P118" s="198">
        <f>P119</f>
        <v>0</v>
      </c>
      <c r="Q118" s="103"/>
      <c r="R118" s="198">
        <f>R119</f>
        <v>83.213000000000008</v>
      </c>
      <c r="S118" s="103"/>
      <c r="T118" s="199">
        <f>T119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72</v>
      </c>
      <c r="AU118" s="16" t="s">
        <v>106</v>
      </c>
      <c r="BK118" s="200">
        <f>BK119</f>
        <v>0</v>
      </c>
    </row>
    <row r="119" s="12" customFormat="1" ht="25.92" customHeight="1">
      <c r="A119" s="12"/>
      <c r="B119" s="201"/>
      <c r="C119" s="202"/>
      <c r="D119" s="203" t="s">
        <v>72</v>
      </c>
      <c r="E119" s="204" t="s">
        <v>130</v>
      </c>
      <c r="F119" s="204" t="s">
        <v>131</v>
      </c>
      <c r="G119" s="202"/>
      <c r="H119" s="202"/>
      <c r="I119" s="205"/>
      <c r="J119" s="206">
        <f>BK119</f>
        <v>0</v>
      </c>
      <c r="K119" s="202"/>
      <c r="L119" s="207"/>
      <c r="M119" s="208"/>
      <c r="N119" s="209"/>
      <c r="O119" s="209"/>
      <c r="P119" s="210">
        <f>P120</f>
        <v>0</v>
      </c>
      <c r="Q119" s="209"/>
      <c r="R119" s="210">
        <f>R120</f>
        <v>83.213000000000008</v>
      </c>
      <c r="S119" s="209"/>
      <c r="T119" s="211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2" t="s">
        <v>81</v>
      </c>
      <c r="AT119" s="213" t="s">
        <v>72</v>
      </c>
      <c r="AU119" s="213" t="s">
        <v>73</v>
      </c>
      <c r="AY119" s="212" t="s">
        <v>132</v>
      </c>
      <c r="BK119" s="214">
        <f>BK120</f>
        <v>0</v>
      </c>
    </row>
    <row r="120" s="12" customFormat="1" ht="22.8" customHeight="1">
      <c r="A120" s="12"/>
      <c r="B120" s="201"/>
      <c r="C120" s="202"/>
      <c r="D120" s="203" t="s">
        <v>72</v>
      </c>
      <c r="E120" s="215" t="s">
        <v>81</v>
      </c>
      <c r="F120" s="215" t="s">
        <v>133</v>
      </c>
      <c r="G120" s="202"/>
      <c r="H120" s="202"/>
      <c r="I120" s="205"/>
      <c r="J120" s="216">
        <f>BK120</f>
        <v>0</v>
      </c>
      <c r="K120" s="202"/>
      <c r="L120" s="207"/>
      <c r="M120" s="208"/>
      <c r="N120" s="209"/>
      <c r="O120" s="209"/>
      <c r="P120" s="210">
        <f>SUM(P121:P131)</f>
        <v>0</v>
      </c>
      <c r="Q120" s="209"/>
      <c r="R120" s="210">
        <f>SUM(R121:R131)</f>
        <v>83.213000000000008</v>
      </c>
      <c r="S120" s="209"/>
      <c r="T120" s="211">
        <f>SUM(T121:T131)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2" t="s">
        <v>81</v>
      </c>
      <c r="AT120" s="213" t="s">
        <v>72</v>
      </c>
      <c r="AU120" s="213" t="s">
        <v>81</v>
      </c>
      <c r="AY120" s="212" t="s">
        <v>132</v>
      </c>
      <c r="BK120" s="214">
        <f>SUM(BK121:BK131)</f>
        <v>0</v>
      </c>
    </row>
    <row r="121" s="2" customFormat="1" ht="37.8" customHeight="1">
      <c r="A121" s="37"/>
      <c r="B121" s="38"/>
      <c r="C121" s="217" t="s">
        <v>81</v>
      </c>
      <c r="D121" s="217" t="s">
        <v>134</v>
      </c>
      <c r="E121" s="218" t="s">
        <v>724</v>
      </c>
      <c r="F121" s="219" t="s">
        <v>725</v>
      </c>
      <c r="G121" s="220" t="s">
        <v>137</v>
      </c>
      <c r="H121" s="221">
        <v>520</v>
      </c>
      <c r="I121" s="222"/>
      <c r="J121" s="223">
        <f>ROUND(I121*H121,2)</f>
        <v>0</v>
      </c>
      <c r="K121" s="219" t="s">
        <v>138</v>
      </c>
      <c r="L121" s="43"/>
      <c r="M121" s="224" t="s">
        <v>1</v>
      </c>
      <c r="N121" s="225" t="s">
        <v>38</v>
      </c>
      <c r="O121" s="90"/>
      <c r="P121" s="226">
        <f>O121*H121</f>
        <v>0</v>
      </c>
      <c r="Q121" s="226">
        <v>0</v>
      </c>
      <c r="R121" s="226">
        <f>Q121*H121</f>
        <v>0</v>
      </c>
      <c r="S121" s="226">
        <v>0</v>
      </c>
      <c r="T121" s="227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28" t="s">
        <v>139</v>
      </c>
      <c r="AT121" s="228" t="s">
        <v>134</v>
      </c>
      <c r="AU121" s="228" t="s">
        <v>83</v>
      </c>
      <c r="AY121" s="16" t="s">
        <v>132</v>
      </c>
      <c r="BE121" s="229">
        <f>IF(N121="základní",J121,0)</f>
        <v>0</v>
      </c>
      <c r="BF121" s="229">
        <f>IF(N121="snížená",J121,0)</f>
        <v>0</v>
      </c>
      <c r="BG121" s="229">
        <f>IF(N121="zákl. přenesená",J121,0)</f>
        <v>0</v>
      </c>
      <c r="BH121" s="229">
        <f>IF(N121="sníž. přenesená",J121,0)</f>
        <v>0</v>
      </c>
      <c r="BI121" s="229">
        <f>IF(N121="nulová",J121,0)</f>
        <v>0</v>
      </c>
      <c r="BJ121" s="16" t="s">
        <v>81</v>
      </c>
      <c r="BK121" s="229">
        <f>ROUND(I121*H121,2)</f>
        <v>0</v>
      </c>
      <c r="BL121" s="16" t="s">
        <v>139</v>
      </c>
      <c r="BM121" s="228" t="s">
        <v>726</v>
      </c>
    </row>
    <row r="122" s="13" customFormat="1">
      <c r="A122" s="13"/>
      <c r="B122" s="230"/>
      <c r="C122" s="231"/>
      <c r="D122" s="232" t="s">
        <v>141</v>
      </c>
      <c r="E122" s="233" t="s">
        <v>1</v>
      </c>
      <c r="F122" s="234" t="s">
        <v>727</v>
      </c>
      <c r="G122" s="231"/>
      <c r="H122" s="235">
        <v>520</v>
      </c>
      <c r="I122" s="236"/>
      <c r="J122" s="231"/>
      <c r="K122" s="231"/>
      <c r="L122" s="237"/>
      <c r="M122" s="238"/>
      <c r="N122" s="239"/>
      <c r="O122" s="239"/>
      <c r="P122" s="239"/>
      <c r="Q122" s="239"/>
      <c r="R122" s="239"/>
      <c r="S122" s="239"/>
      <c r="T122" s="240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1" t="s">
        <v>141</v>
      </c>
      <c r="AU122" s="241" t="s">
        <v>83</v>
      </c>
      <c r="AV122" s="13" t="s">
        <v>83</v>
      </c>
      <c r="AW122" s="13" t="s">
        <v>30</v>
      </c>
      <c r="AX122" s="13" t="s">
        <v>81</v>
      </c>
      <c r="AY122" s="241" t="s">
        <v>132</v>
      </c>
    </row>
    <row r="123" s="2" customFormat="1" ht="16.5" customHeight="1">
      <c r="A123" s="37"/>
      <c r="B123" s="38"/>
      <c r="C123" s="253" t="s">
        <v>83</v>
      </c>
      <c r="D123" s="253" t="s">
        <v>187</v>
      </c>
      <c r="E123" s="254" t="s">
        <v>728</v>
      </c>
      <c r="F123" s="255" t="s">
        <v>729</v>
      </c>
      <c r="G123" s="256" t="s">
        <v>190</v>
      </c>
      <c r="H123" s="257">
        <v>83.200000000000003</v>
      </c>
      <c r="I123" s="258"/>
      <c r="J123" s="259">
        <f>ROUND(I123*H123,2)</f>
        <v>0</v>
      </c>
      <c r="K123" s="255" t="s">
        <v>138</v>
      </c>
      <c r="L123" s="260"/>
      <c r="M123" s="261" t="s">
        <v>1</v>
      </c>
      <c r="N123" s="262" t="s">
        <v>38</v>
      </c>
      <c r="O123" s="90"/>
      <c r="P123" s="226">
        <f>O123*H123</f>
        <v>0</v>
      </c>
      <c r="Q123" s="226">
        <v>1</v>
      </c>
      <c r="R123" s="226">
        <f>Q123*H123</f>
        <v>83.200000000000003</v>
      </c>
      <c r="S123" s="226">
        <v>0</v>
      </c>
      <c r="T123" s="227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28" t="s">
        <v>176</v>
      </c>
      <c r="AT123" s="228" t="s">
        <v>187</v>
      </c>
      <c r="AU123" s="228" t="s">
        <v>83</v>
      </c>
      <c r="AY123" s="16" t="s">
        <v>132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6" t="s">
        <v>81</v>
      </c>
      <c r="BK123" s="229">
        <f>ROUND(I123*H123,2)</f>
        <v>0</v>
      </c>
      <c r="BL123" s="16" t="s">
        <v>139</v>
      </c>
      <c r="BM123" s="228" t="s">
        <v>730</v>
      </c>
    </row>
    <row r="124" s="13" customFormat="1">
      <c r="A124" s="13"/>
      <c r="B124" s="230"/>
      <c r="C124" s="231"/>
      <c r="D124" s="232" t="s">
        <v>141</v>
      </c>
      <c r="E124" s="233" t="s">
        <v>1</v>
      </c>
      <c r="F124" s="234" t="s">
        <v>731</v>
      </c>
      <c r="G124" s="231"/>
      <c r="H124" s="235">
        <v>83.200000000000003</v>
      </c>
      <c r="I124" s="236"/>
      <c r="J124" s="231"/>
      <c r="K124" s="231"/>
      <c r="L124" s="237"/>
      <c r="M124" s="238"/>
      <c r="N124" s="239"/>
      <c r="O124" s="239"/>
      <c r="P124" s="239"/>
      <c r="Q124" s="239"/>
      <c r="R124" s="239"/>
      <c r="S124" s="239"/>
      <c r="T124" s="240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1" t="s">
        <v>141</v>
      </c>
      <c r="AU124" s="241" t="s">
        <v>83</v>
      </c>
      <c r="AV124" s="13" t="s">
        <v>83</v>
      </c>
      <c r="AW124" s="13" t="s">
        <v>30</v>
      </c>
      <c r="AX124" s="13" t="s">
        <v>81</v>
      </c>
      <c r="AY124" s="241" t="s">
        <v>132</v>
      </c>
    </row>
    <row r="125" s="2" customFormat="1" ht="37.8" customHeight="1">
      <c r="A125" s="37"/>
      <c r="B125" s="38"/>
      <c r="C125" s="217" t="s">
        <v>147</v>
      </c>
      <c r="D125" s="217" t="s">
        <v>134</v>
      </c>
      <c r="E125" s="218" t="s">
        <v>732</v>
      </c>
      <c r="F125" s="219" t="s">
        <v>733</v>
      </c>
      <c r="G125" s="220" t="s">
        <v>137</v>
      </c>
      <c r="H125" s="221">
        <v>520</v>
      </c>
      <c r="I125" s="222"/>
      <c r="J125" s="223">
        <f>ROUND(I125*H125,2)</f>
        <v>0</v>
      </c>
      <c r="K125" s="219" t="s">
        <v>138</v>
      </c>
      <c r="L125" s="43"/>
      <c r="M125" s="224" t="s">
        <v>1</v>
      </c>
      <c r="N125" s="225" t="s">
        <v>38</v>
      </c>
      <c r="O125" s="90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8" t="s">
        <v>139</v>
      </c>
      <c r="AT125" s="228" t="s">
        <v>134</v>
      </c>
      <c r="AU125" s="228" t="s">
        <v>83</v>
      </c>
      <c r="AY125" s="16" t="s">
        <v>132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6" t="s">
        <v>81</v>
      </c>
      <c r="BK125" s="229">
        <f>ROUND(I125*H125,2)</f>
        <v>0</v>
      </c>
      <c r="BL125" s="16" t="s">
        <v>139</v>
      </c>
      <c r="BM125" s="228" t="s">
        <v>734</v>
      </c>
    </row>
    <row r="126" s="13" customFormat="1">
      <c r="A126" s="13"/>
      <c r="B126" s="230"/>
      <c r="C126" s="231"/>
      <c r="D126" s="232" t="s">
        <v>141</v>
      </c>
      <c r="E126" s="233" t="s">
        <v>1</v>
      </c>
      <c r="F126" s="234" t="s">
        <v>727</v>
      </c>
      <c r="G126" s="231"/>
      <c r="H126" s="235">
        <v>520</v>
      </c>
      <c r="I126" s="236"/>
      <c r="J126" s="231"/>
      <c r="K126" s="231"/>
      <c r="L126" s="237"/>
      <c r="M126" s="238"/>
      <c r="N126" s="239"/>
      <c r="O126" s="239"/>
      <c r="P126" s="239"/>
      <c r="Q126" s="239"/>
      <c r="R126" s="239"/>
      <c r="S126" s="239"/>
      <c r="T126" s="240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1" t="s">
        <v>141</v>
      </c>
      <c r="AU126" s="241" t="s">
        <v>83</v>
      </c>
      <c r="AV126" s="13" t="s">
        <v>83</v>
      </c>
      <c r="AW126" s="13" t="s">
        <v>30</v>
      </c>
      <c r="AX126" s="13" t="s">
        <v>81</v>
      </c>
      <c r="AY126" s="241" t="s">
        <v>132</v>
      </c>
    </row>
    <row r="127" s="2" customFormat="1" ht="16.5" customHeight="1">
      <c r="A127" s="37"/>
      <c r="B127" s="38"/>
      <c r="C127" s="253" t="s">
        <v>139</v>
      </c>
      <c r="D127" s="253" t="s">
        <v>187</v>
      </c>
      <c r="E127" s="254" t="s">
        <v>735</v>
      </c>
      <c r="F127" s="255" t="s">
        <v>736</v>
      </c>
      <c r="G127" s="256" t="s">
        <v>737</v>
      </c>
      <c r="H127" s="257">
        <v>13</v>
      </c>
      <c r="I127" s="258"/>
      <c r="J127" s="259">
        <f>ROUND(I127*H127,2)</f>
        <v>0</v>
      </c>
      <c r="K127" s="255" t="s">
        <v>138</v>
      </c>
      <c r="L127" s="260"/>
      <c r="M127" s="261" t="s">
        <v>1</v>
      </c>
      <c r="N127" s="262" t="s">
        <v>38</v>
      </c>
      <c r="O127" s="90"/>
      <c r="P127" s="226">
        <f>O127*H127</f>
        <v>0</v>
      </c>
      <c r="Q127" s="226">
        <v>0.001</v>
      </c>
      <c r="R127" s="226">
        <f>Q127*H127</f>
        <v>0.013000000000000001</v>
      </c>
      <c r="S127" s="226">
        <v>0</v>
      </c>
      <c r="T127" s="227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8" t="s">
        <v>176</v>
      </c>
      <c r="AT127" s="228" t="s">
        <v>187</v>
      </c>
      <c r="AU127" s="228" t="s">
        <v>83</v>
      </c>
      <c r="AY127" s="16" t="s">
        <v>132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6" t="s">
        <v>81</v>
      </c>
      <c r="BK127" s="229">
        <f>ROUND(I127*H127,2)</f>
        <v>0</v>
      </c>
      <c r="BL127" s="16" t="s">
        <v>139</v>
      </c>
      <c r="BM127" s="228" t="s">
        <v>738</v>
      </c>
    </row>
    <row r="128" s="13" customFormat="1">
      <c r="A128" s="13"/>
      <c r="B128" s="230"/>
      <c r="C128" s="231"/>
      <c r="D128" s="232" t="s">
        <v>141</v>
      </c>
      <c r="E128" s="233" t="s">
        <v>1</v>
      </c>
      <c r="F128" s="234" t="s">
        <v>739</v>
      </c>
      <c r="G128" s="231"/>
      <c r="H128" s="235">
        <v>13</v>
      </c>
      <c r="I128" s="236"/>
      <c r="J128" s="231"/>
      <c r="K128" s="231"/>
      <c r="L128" s="237"/>
      <c r="M128" s="238"/>
      <c r="N128" s="239"/>
      <c r="O128" s="239"/>
      <c r="P128" s="239"/>
      <c r="Q128" s="239"/>
      <c r="R128" s="239"/>
      <c r="S128" s="239"/>
      <c r="T128" s="240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1" t="s">
        <v>141</v>
      </c>
      <c r="AU128" s="241" t="s">
        <v>83</v>
      </c>
      <c r="AV128" s="13" t="s">
        <v>83</v>
      </c>
      <c r="AW128" s="13" t="s">
        <v>30</v>
      </c>
      <c r="AX128" s="13" t="s">
        <v>81</v>
      </c>
      <c r="AY128" s="241" t="s">
        <v>132</v>
      </c>
    </row>
    <row r="129" s="2" customFormat="1" ht="33" customHeight="1">
      <c r="A129" s="37"/>
      <c r="B129" s="38"/>
      <c r="C129" s="217" t="s">
        <v>162</v>
      </c>
      <c r="D129" s="217" t="s">
        <v>134</v>
      </c>
      <c r="E129" s="218" t="s">
        <v>740</v>
      </c>
      <c r="F129" s="219" t="s">
        <v>741</v>
      </c>
      <c r="G129" s="220" t="s">
        <v>137</v>
      </c>
      <c r="H129" s="221">
        <v>520</v>
      </c>
      <c r="I129" s="222"/>
      <c r="J129" s="223">
        <f>ROUND(I129*H129,2)</f>
        <v>0</v>
      </c>
      <c r="K129" s="219" t="s">
        <v>138</v>
      </c>
      <c r="L129" s="43"/>
      <c r="M129" s="224" t="s">
        <v>1</v>
      </c>
      <c r="N129" s="225" t="s">
        <v>38</v>
      </c>
      <c r="O129" s="90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8" t="s">
        <v>139</v>
      </c>
      <c r="AT129" s="228" t="s">
        <v>134</v>
      </c>
      <c r="AU129" s="228" t="s">
        <v>83</v>
      </c>
      <c r="AY129" s="16" t="s">
        <v>132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6" t="s">
        <v>81</v>
      </c>
      <c r="BK129" s="229">
        <f>ROUND(I129*H129,2)</f>
        <v>0</v>
      </c>
      <c r="BL129" s="16" t="s">
        <v>139</v>
      </c>
      <c r="BM129" s="228" t="s">
        <v>742</v>
      </c>
    </row>
    <row r="130" s="2" customFormat="1" ht="44.25" customHeight="1">
      <c r="A130" s="37"/>
      <c r="B130" s="38"/>
      <c r="C130" s="217" t="s">
        <v>167</v>
      </c>
      <c r="D130" s="217" t="s">
        <v>134</v>
      </c>
      <c r="E130" s="218" t="s">
        <v>743</v>
      </c>
      <c r="F130" s="219" t="s">
        <v>744</v>
      </c>
      <c r="G130" s="220" t="s">
        <v>359</v>
      </c>
      <c r="H130" s="221">
        <v>9</v>
      </c>
      <c r="I130" s="222"/>
      <c r="J130" s="223">
        <f>ROUND(I130*H130,2)</f>
        <v>0</v>
      </c>
      <c r="K130" s="219" t="s">
        <v>138</v>
      </c>
      <c r="L130" s="43"/>
      <c r="M130" s="224" t="s">
        <v>1</v>
      </c>
      <c r="N130" s="225" t="s">
        <v>38</v>
      </c>
      <c r="O130" s="90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8" t="s">
        <v>139</v>
      </c>
      <c r="AT130" s="228" t="s">
        <v>134</v>
      </c>
      <c r="AU130" s="228" t="s">
        <v>83</v>
      </c>
      <c r="AY130" s="16" t="s">
        <v>132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6" t="s">
        <v>81</v>
      </c>
      <c r="BK130" s="229">
        <f>ROUND(I130*H130,2)</f>
        <v>0</v>
      </c>
      <c r="BL130" s="16" t="s">
        <v>139</v>
      </c>
      <c r="BM130" s="228" t="s">
        <v>745</v>
      </c>
    </row>
    <row r="131" s="2" customFormat="1" ht="24.15" customHeight="1">
      <c r="A131" s="37"/>
      <c r="B131" s="38"/>
      <c r="C131" s="253" t="s">
        <v>172</v>
      </c>
      <c r="D131" s="253" t="s">
        <v>187</v>
      </c>
      <c r="E131" s="254" t="s">
        <v>746</v>
      </c>
      <c r="F131" s="255" t="s">
        <v>747</v>
      </c>
      <c r="G131" s="256" t="s">
        <v>748</v>
      </c>
      <c r="H131" s="257">
        <v>9</v>
      </c>
      <c r="I131" s="258"/>
      <c r="J131" s="259">
        <f>ROUND(I131*H131,2)</f>
        <v>0</v>
      </c>
      <c r="K131" s="255" t="s">
        <v>1</v>
      </c>
      <c r="L131" s="260"/>
      <c r="M131" s="268" t="s">
        <v>1</v>
      </c>
      <c r="N131" s="269" t="s">
        <v>38</v>
      </c>
      <c r="O131" s="265"/>
      <c r="P131" s="266">
        <f>O131*H131</f>
        <v>0</v>
      </c>
      <c r="Q131" s="266">
        <v>0</v>
      </c>
      <c r="R131" s="266">
        <f>Q131*H131</f>
        <v>0</v>
      </c>
      <c r="S131" s="266">
        <v>0</v>
      </c>
      <c r="T131" s="26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8" t="s">
        <v>176</v>
      </c>
      <c r="AT131" s="228" t="s">
        <v>187</v>
      </c>
      <c r="AU131" s="228" t="s">
        <v>83</v>
      </c>
      <c r="AY131" s="16" t="s">
        <v>132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6" t="s">
        <v>81</v>
      </c>
      <c r="BK131" s="229">
        <f>ROUND(I131*H131,2)</f>
        <v>0</v>
      </c>
      <c r="BL131" s="16" t="s">
        <v>139</v>
      </c>
      <c r="BM131" s="228" t="s">
        <v>749</v>
      </c>
    </row>
    <row r="132" s="2" customFormat="1" ht="6.96" customHeight="1">
      <c r="A132" s="37"/>
      <c r="B132" s="65"/>
      <c r="C132" s="66"/>
      <c r="D132" s="66"/>
      <c r="E132" s="66"/>
      <c r="F132" s="66"/>
      <c r="G132" s="66"/>
      <c r="H132" s="66"/>
      <c r="I132" s="66"/>
      <c r="J132" s="66"/>
      <c r="K132" s="66"/>
      <c r="L132" s="43"/>
      <c r="M132" s="37"/>
      <c r="O132" s="37"/>
      <c r="P132" s="37"/>
      <c r="Q132" s="37"/>
      <c r="R132" s="37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</sheetData>
  <sheetProtection sheet="1" autoFilter="0" formatColumns="0" formatRows="0" objects="1" scenarios="1" spinCount="100000" saltValue="WfBN7WX60qflQl54WPgMboIicmiH3Uy6zI/B5q3HPNOzDXLd1ge7vSr77uUhS6vcbt+PoI6GjJI9gbFbHPtWOA==" hashValue="84VJw1Iu+0ofVL5dzUvjZ5+rxNFXCnbllFsEY+SAF7ZjpGq46AC6LqC84EW20jVNJDeFHasNskvDiVSpnjFiuQ==" algorithmName="SHA-512" password="CC35"/>
  <autoFilter ref="C117:K131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95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83</v>
      </c>
    </row>
    <row r="4" s="1" customFormat="1" ht="24.96" customHeight="1">
      <c r="B4" s="19"/>
      <c r="D4" s="137" t="s">
        <v>99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III/2033 VOCHOV PRŮTAH 2. ETAPA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100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750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20. 1. 2026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26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26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31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26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32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33</v>
      </c>
      <c r="E30" s="37"/>
      <c r="F30" s="37"/>
      <c r="G30" s="37"/>
      <c r="H30" s="37"/>
      <c r="I30" s="37"/>
      <c r="J30" s="150">
        <f>ROUND(J118,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35</v>
      </c>
      <c r="G32" s="37"/>
      <c r="H32" s="37"/>
      <c r="I32" s="151" t="s">
        <v>34</v>
      </c>
      <c r="J32" s="151" t="s">
        <v>36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37</v>
      </c>
      <c r="E33" s="139" t="s">
        <v>38</v>
      </c>
      <c r="F33" s="153">
        <f>ROUND((SUM(BE118:BE122)),  2)</f>
        <v>0</v>
      </c>
      <c r="G33" s="37"/>
      <c r="H33" s="37"/>
      <c r="I33" s="154">
        <v>0.20999999999999999</v>
      </c>
      <c r="J33" s="153">
        <f>ROUND(((SUM(BE118:BE122))*I33),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39</v>
      </c>
      <c r="F34" s="153">
        <f>ROUND((SUM(BF118:BF122)),  2)</f>
        <v>0</v>
      </c>
      <c r="G34" s="37"/>
      <c r="H34" s="37"/>
      <c r="I34" s="154">
        <v>0.12</v>
      </c>
      <c r="J34" s="153">
        <f>ROUND(((SUM(BF118:BF122))*I34),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40</v>
      </c>
      <c r="F35" s="153">
        <f>ROUND((SUM(BG118:BG122)),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41</v>
      </c>
      <c r="F36" s="153">
        <f>ROUND((SUM(BH118:BH122)),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42</v>
      </c>
      <c r="F37" s="153">
        <f>ROUND((SUM(BI118:BI122)),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43</v>
      </c>
      <c r="E39" s="157"/>
      <c r="F39" s="157"/>
      <c r="G39" s="158" t="s">
        <v>44</v>
      </c>
      <c r="H39" s="159" t="s">
        <v>45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46</v>
      </c>
      <c r="E50" s="163"/>
      <c r="F50" s="163"/>
      <c r="G50" s="162" t="s">
        <v>47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48</v>
      </c>
      <c r="E61" s="165"/>
      <c r="F61" s="166" t="s">
        <v>49</v>
      </c>
      <c r="G61" s="164" t="s">
        <v>48</v>
      </c>
      <c r="H61" s="165"/>
      <c r="I61" s="165"/>
      <c r="J61" s="167" t="s">
        <v>49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50</v>
      </c>
      <c r="E65" s="168"/>
      <c r="F65" s="168"/>
      <c r="G65" s="162" t="s">
        <v>51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48</v>
      </c>
      <c r="E76" s="165"/>
      <c r="F76" s="166" t="s">
        <v>49</v>
      </c>
      <c r="G76" s="164" t="s">
        <v>48</v>
      </c>
      <c r="H76" s="165"/>
      <c r="I76" s="165"/>
      <c r="J76" s="167" t="s">
        <v>49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102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III/2033 VOCHOV PRŮTAH 2. ETAPA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100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SO930 - Nové zábradlí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20. 1. 2026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103</v>
      </c>
      <c r="D94" s="175"/>
      <c r="E94" s="175"/>
      <c r="F94" s="175"/>
      <c r="G94" s="175"/>
      <c r="H94" s="175"/>
      <c r="I94" s="175"/>
      <c r="J94" s="176" t="s">
        <v>104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105</v>
      </c>
      <c r="D96" s="39"/>
      <c r="E96" s="39"/>
      <c r="F96" s="39"/>
      <c r="G96" s="39"/>
      <c r="H96" s="39"/>
      <c r="I96" s="39"/>
      <c r="J96" s="109">
        <f>J118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106</v>
      </c>
    </row>
    <row r="97" s="9" customFormat="1" ht="24.96" customHeight="1">
      <c r="A97" s="9"/>
      <c r="B97" s="178"/>
      <c r="C97" s="179"/>
      <c r="D97" s="180" t="s">
        <v>107</v>
      </c>
      <c r="E97" s="181"/>
      <c r="F97" s="181"/>
      <c r="G97" s="181"/>
      <c r="H97" s="181"/>
      <c r="I97" s="181"/>
      <c r="J97" s="182">
        <f>J119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114</v>
      </c>
      <c r="E98" s="187"/>
      <c r="F98" s="187"/>
      <c r="G98" s="187"/>
      <c r="H98" s="187"/>
      <c r="I98" s="187"/>
      <c r="J98" s="188">
        <f>J120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4" s="2" customFormat="1" ht="6.96" customHeight="1">
      <c r="A104" s="37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24.96" customHeight="1">
      <c r="A105" s="37"/>
      <c r="B105" s="38"/>
      <c r="C105" s="22" t="s">
        <v>117</v>
      </c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2" customHeight="1">
      <c r="A107" s="37"/>
      <c r="B107" s="38"/>
      <c r="C107" s="31" t="s">
        <v>16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6.5" customHeight="1">
      <c r="A108" s="37"/>
      <c r="B108" s="38"/>
      <c r="C108" s="39"/>
      <c r="D108" s="39"/>
      <c r="E108" s="173" t="str">
        <f>E7</f>
        <v>III/2033 VOCHOV PRŮTAH 2. ETAPA</v>
      </c>
      <c r="F108" s="31"/>
      <c r="G108" s="31"/>
      <c r="H108" s="31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100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75" t="str">
        <f>E9</f>
        <v>SO930 - Nové zábradlí</v>
      </c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20</v>
      </c>
      <c r="D112" s="39"/>
      <c r="E112" s="39"/>
      <c r="F112" s="26" t="str">
        <f>F12</f>
        <v xml:space="preserve"> </v>
      </c>
      <c r="G112" s="39"/>
      <c r="H112" s="39"/>
      <c r="I112" s="31" t="s">
        <v>22</v>
      </c>
      <c r="J112" s="78" t="str">
        <f>IF(J12="","",J12)</f>
        <v>20. 1. 2026</v>
      </c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24</v>
      </c>
      <c r="D114" s="39"/>
      <c r="E114" s="39"/>
      <c r="F114" s="26" t="str">
        <f>E15</f>
        <v xml:space="preserve"> </v>
      </c>
      <c r="G114" s="39"/>
      <c r="H114" s="39"/>
      <c r="I114" s="31" t="s">
        <v>29</v>
      </c>
      <c r="J114" s="35" t="str">
        <f>E21</f>
        <v xml:space="preserve"> 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27</v>
      </c>
      <c r="D115" s="39"/>
      <c r="E115" s="39"/>
      <c r="F115" s="26" t="str">
        <f>IF(E18="","",E18)</f>
        <v>Vyplň údaj</v>
      </c>
      <c r="G115" s="39"/>
      <c r="H115" s="39"/>
      <c r="I115" s="31" t="s">
        <v>31</v>
      </c>
      <c r="J115" s="35" t="str">
        <f>E24</f>
        <v xml:space="preserve"> 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0.32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11" customFormat="1" ht="29.28" customHeight="1">
      <c r="A117" s="190"/>
      <c r="B117" s="191"/>
      <c r="C117" s="192" t="s">
        <v>118</v>
      </c>
      <c r="D117" s="193" t="s">
        <v>58</v>
      </c>
      <c r="E117" s="193" t="s">
        <v>54</v>
      </c>
      <c r="F117" s="193" t="s">
        <v>55</v>
      </c>
      <c r="G117" s="193" t="s">
        <v>119</v>
      </c>
      <c r="H117" s="193" t="s">
        <v>120</v>
      </c>
      <c r="I117" s="193" t="s">
        <v>121</v>
      </c>
      <c r="J117" s="193" t="s">
        <v>104</v>
      </c>
      <c r="K117" s="194" t="s">
        <v>122</v>
      </c>
      <c r="L117" s="195"/>
      <c r="M117" s="99" t="s">
        <v>1</v>
      </c>
      <c r="N117" s="100" t="s">
        <v>37</v>
      </c>
      <c r="O117" s="100" t="s">
        <v>123</v>
      </c>
      <c r="P117" s="100" t="s">
        <v>124</v>
      </c>
      <c r="Q117" s="100" t="s">
        <v>125</v>
      </c>
      <c r="R117" s="100" t="s">
        <v>126</v>
      </c>
      <c r="S117" s="100" t="s">
        <v>127</v>
      </c>
      <c r="T117" s="101" t="s">
        <v>128</v>
      </c>
      <c r="U117" s="190"/>
      <c r="V117" s="190"/>
      <c r="W117" s="190"/>
      <c r="X117" s="190"/>
      <c r="Y117" s="190"/>
      <c r="Z117" s="190"/>
      <c r="AA117" s="190"/>
      <c r="AB117" s="190"/>
      <c r="AC117" s="190"/>
      <c r="AD117" s="190"/>
      <c r="AE117" s="190"/>
    </row>
    <row r="118" s="2" customFormat="1" ht="22.8" customHeight="1">
      <c r="A118" s="37"/>
      <c r="B118" s="38"/>
      <c r="C118" s="106" t="s">
        <v>129</v>
      </c>
      <c r="D118" s="39"/>
      <c r="E118" s="39"/>
      <c r="F118" s="39"/>
      <c r="G118" s="39"/>
      <c r="H118" s="39"/>
      <c r="I118" s="39"/>
      <c r="J118" s="196">
        <f>BK118</f>
        <v>0</v>
      </c>
      <c r="K118" s="39"/>
      <c r="L118" s="43"/>
      <c r="M118" s="102"/>
      <c r="N118" s="197"/>
      <c r="O118" s="103"/>
      <c r="P118" s="198">
        <f>P119</f>
        <v>0</v>
      </c>
      <c r="Q118" s="103"/>
      <c r="R118" s="198">
        <f>R119</f>
        <v>0.92183999999999999</v>
      </c>
      <c r="S118" s="103"/>
      <c r="T118" s="199">
        <f>T119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72</v>
      </c>
      <c r="AU118" s="16" t="s">
        <v>106</v>
      </c>
      <c r="BK118" s="200">
        <f>BK119</f>
        <v>0</v>
      </c>
    </row>
    <row r="119" s="12" customFormat="1" ht="25.92" customHeight="1">
      <c r="A119" s="12"/>
      <c r="B119" s="201"/>
      <c r="C119" s="202"/>
      <c r="D119" s="203" t="s">
        <v>72</v>
      </c>
      <c r="E119" s="204" t="s">
        <v>130</v>
      </c>
      <c r="F119" s="204" t="s">
        <v>131</v>
      </c>
      <c r="G119" s="202"/>
      <c r="H119" s="202"/>
      <c r="I119" s="205"/>
      <c r="J119" s="206">
        <f>BK119</f>
        <v>0</v>
      </c>
      <c r="K119" s="202"/>
      <c r="L119" s="207"/>
      <c r="M119" s="208"/>
      <c r="N119" s="209"/>
      <c r="O119" s="209"/>
      <c r="P119" s="210">
        <f>P120</f>
        <v>0</v>
      </c>
      <c r="Q119" s="209"/>
      <c r="R119" s="210">
        <f>R120</f>
        <v>0.92183999999999999</v>
      </c>
      <c r="S119" s="209"/>
      <c r="T119" s="211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2" t="s">
        <v>81</v>
      </c>
      <c r="AT119" s="213" t="s">
        <v>72</v>
      </c>
      <c r="AU119" s="213" t="s">
        <v>73</v>
      </c>
      <c r="AY119" s="212" t="s">
        <v>132</v>
      </c>
      <c r="BK119" s="214">
        <f>BK120</f>
        <v>0</v>
      </c>
    </row>
    <row r="120" s="12" customFormat="1" ht="22.8" customHeight="1">
      <c r="A120" s="12"/>
      <c r="B120" s="201"/>
      <c r="C120" s="202"/>
      <c r="D120" s="203" t="s">
        <v>72</v>
      </c>
      <c r="E120" s="215" t="s">
        <v>181</v>
      </c>
      <c r="F120" s="215" t="s">
        <v>355</v>
      </c>
      <c r="G120" s="202"/>
      <c r="H120" s="202"/>
      <c r="I120" s="205"/>
      <c r="J120" s="216">
        <f>BK120</f>
        <v>0</v>
      </c>
      <c r="K120" s="202"/>
      <c r="L120" s="207"/>
      <c r="M120" s="208"/>
      <c r="N120" s="209"/>
      <c r="O120" s="209"/>
      <c r="P120" s="210">
        <f>SUM(P121:P122)</f>
        <v>0</v>
      </c>
      <c r="Q120" s="209"/>
      <c r="R120" s="210">
        <f>SUM(R121:R122)</f>
        <v>0.92183999999999999</v>
      </c>
      <c r="S120" s="209"/>
      <c r="T120" s="211">
        <f>SUM(T121:T122)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2" t="s">
        <v>81</v>
      </c>
      <c r="AT120" s="213" t="s">
        <v>72</v>
      </c>
      <c r="AU120" s="213" t="s">
        <v>81</v>
      </c>
      <c r="AY120" s="212" t="s">
        <v>132</v>
      </c>
      <c r="BK120" s="214">
        <f>SUM(BK121:BK122)</f>
        <v>0</v>
      </c>
    </row>
    <row r="121" s="2" customFormat="1" ht="16.5" customHeight="1">
      <c r="A121" s="37"/>
      <c r="B121" s="38"/>
      <c r="C121" s="217" t="s">
        <v>81</v>
      </c>
      <c r="D121" s="217" t="s">
        <v>134</v>
      </c>
      <c r="E121" s="218" t="s">
        <v>751</v>
      </c>
      <c r="F121" s="219" t="s">
        <v>752</v>
      </c>
      <c r="G121" s="220" t="s">
        <v>230</v>
      </c>
      <c r="H121" s="221">
        <v>23</v>
      </c>
      <c r="I121" s="222"/>
      <c r="J121" s="223">
        <f>ROUND(I121*H121,2)</f>
        <v>0</v>
      </c>
      <c r="K121" s="219" t="s">
        <v>138</v>
      </c>
      <c r="L121" s="43"/>
      <c r="M121" s="224" t="s">
        <v>1</v>
      </c>
      <c r="N121" s="225" t="s">
        <v>38</v>
      </c>
      <c r="O121" s="90"/>
      <c r="P121" s="226">
        <f>O121*H121</f>
        <v>0</v>
      </c>
      <c r="Q121" s="226">
        <v>0.040079999999999998</v>
      </c>
      <c r="R121" s="226">
        <f>Q121*H121</f>
        <v>0.92183999999999999</v>
      </c>
      <c r="S121" s="226">
        <v>0</v>
      </c>
      <c r="T121" s="227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28" t="s">
        <v>139</v>
      </c>
      <c r="AT121" s="228" t="s">
        <v>134</v>
      </c>
      <c r="AU121" s="228" t="s">
        <v>83</v>
      </c>
      <c r="AY121" s="16" t="s">
        <v>132</v>
      </c>
      <c r="BE121" s="229">
        <f>IF(N121="základní",J121,0)</f>
        <v>0</v>
      </c>
      <c r="BF121" s="229">
        <f>IF(N121="snížená",J121,0)</f>
        <v>0</v>
      </c>
      <c r="BG121" s="229">
        <f>IF(N121="zákl. přenesená",J121,0)</f>
        <v>0</v>
      </c>
      <c r="BH121" s="229">
        <f>IF(N121="sníž. přenesená",J121,0)</f>
        <v>0</v>
      </c>
      <c r="BI121" s="229">
        <f>IF(N121="nulová",J121,0)</f>
        <v>0</v>
      </c>
      <c r="BJ121" s="16" t="s">
        <v>81</v>
      </c>
      <c r="BK121" s="229">
        <f>ROUND(I121*H121,2)</f>
        <v>0</v>
      </c>
      <c r="BL121" s="16" t="s">
        <v>139</v>
      </c>
      <c r="BM121" s="228" t="s">
        <v>753</v>
      </c>
    </row>
    <row r="122" s="2" customFormat="1" ht="16.5" customHeight="1">
      <c r="A122" s="37"/>
      <c r="B122" s="38"/>
      <c r="C122" s="253" t="s">
        <v>83</v>
      </c>
      <c r="D122" s="253" t="s">
        <v>187</v>
      </c>
      <c r="E122" s="254" t="s">
        <v>754</v>
      </c>
      <c r="F122" s="255" t="s">
        <v>755</v>
      </c>
      <c r="G122" s="256" t="s">
        <v>230</v>
      </c>
      <c r="H122" s="257">
        <v>23</v>
      </c>
      <c r="I122" s="258"/>
      <c r="J122" s="259">
        <f>ROUND(I122*H122,2)</f>
        <v>0</v>
      </c>
      <c r="K122" s="255" t="s">
        <v>1</v>
      </c>
      <c r="L122" s="260"/>
      <c r="M122" s="268" t="s">
        <v>1</v>
      </c>
      <c r="N122" s="269" t="s">
        <v>38</v>
      </c>
      <c r="O122" s="265"/>
      <c r="P122" s="266">
        <f>O122*H122</f>
        <v>0</v>
      </c>
      <c r="Q122" s="266">
        <v>0</v>
      </c>
      <c r="R122" s="266">
        <f>Q122*H122</f>
        <v>0</v>
      </c>
      <c r="S122" s="266">
        <v>0</v>
      </c>
      <c r="T122" s="267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28" t="s">
        <v>176</v>
      </c>
      <c r="AT122" s="228" t="s">
        <v>187</v>
      </c>
      <c r="AU122" s="228" t="s">
        <v>83</v>
      </c>
      <c r="AY122" s="16" t="s">
        <v>132</v>
      </c>
      <c r="BE122" s="229">
        <f>IF(N122="základní",J122,0)</f>
        <v>0</v>
      </c>
      <c r="BF122" s="229">
        <f>IF(N122="snížená",J122,0)</f>
        <v>0</v>
      </c>
      <c r="BG122" s="229">
        <f>IF(N122="zákl. přenesená",J122,0)</f>
        <v>0</v>
      </c>
      <c r="BH122" s="229">
        <f>IF(N122="sníž. přenesená",J122,0)</f>
        <v>0</v>
      </c>
      <c r="BI122" s="229">
        <f>IF(N122="nulová",J122,0)</f>
        <v>0</v>
      </c>
      <c r="BJ122" s="16" t="s">
        <v>81</v>
      </c>
      <c r="BK122" s="229">
        <f>ROUND(I122*H122,2)</f>
        <v>0</v>
      </c>
      <c r="BL122" s="16" t="s">
        <v>139</v>
      </c>
      <c r="BM122" s="228" t="s">
        <v>756</v>
      </c>
    </row>
    <row r="123" s="2" customFormat="1" ht="6.96" customHeight="1">
      <c r="A123" s="37"/>
      <c r="B123" s="65"/>
      <c r="C123" s="66"/>
      <c r="D123" s="66"/>
      <c r="E123" s="66"/>
      <c r="F123" s="66"/>
      <c r="G123" s="66"/>
      <c r="H123" s="66"/>
      <c r="I123" s="66"/>
      <c r="J123" s="66"/>
      <c r="K123" s="66"/>
      <c r="L123" s="43"/>
      <c r="M123" s="37"/>
      <c r="O123" s="37"/>
      <c r="P123" s="37"/>
      <c r="Q123" s="37"/>
      <c r="R123" s="37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</sheetData>
  <sheetProtection sheet="1" autoFilter="0" formatColumns="0" formatRows="0" objects="1" scenarios="1" spinCount="100000" saltValue="v9Wbq3XYYXvk+1VEWPaqL8yynsKpi/QySE3loga/+/dw+e2nSTPz30GsbSW2a+sI3GNJikfy43RQX3mnBLi2DQ==" hashValue="4dfAoo/a8YucEgId1W1aTwX8+icKXZoJ0D5WbAlXr4c1l3e8+A+gAxi5Cfq27tIOYS/GGdVV7iizy7sVaKG1FA==" algorithmName="SHA-512" password="CC35"/>
  <autoFilter ref="C117:K122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98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83</v>
      </c>
    </row>
    <row r="4" s="1" customFormat="1" ht="24.96" customHeight="1">
      <c r="B4" s="19"/>
      <c r="D4" s="137" t="s">
        <v>99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III/2033 VOCHOV PRŮTAH 2. ETAPA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100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757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20. 1. 2026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26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26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31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26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32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33</v>
      </c>
      <c r="E30" s="37"/>
      <c r="F30" s="37"/>
      <c r="G30" s="37"/>
      <c r="H30" s="37"/>
      <c r="I30" s="37"/>
      <c r="J30" s="150">
        <f>ROUND(J120,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35</v>
      </c>
      <c r="G32" s="37"/>
      <c r="H32" s="37"/>
      <c r="I32" s="151" t="s">
        <v>34</v>
      </c>
      <c r="J32" s="151" t="s">
        <v>36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37</v>
      </c>
      <c r="E33" s="139" t="s">
        <v>38</v>
      </c>
      <c r="F33" s="153">
        <f>ROUND((SUM(BE120:BE133)),  2)</f>
        <v>0</v>
      </c>
      <c r="G33" s="37"/>
      <c r="H33" s="37"/>
      <c r="I33" s="154">
        <v>0.20999999999999999</v>
      </c>
      <c r="J33" s="153">
        <f>ROUND(((SUM(BE120:BE133))*I33),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39</v>
      </c>
      <c r="F34" s="153">
        <f>ROUND((SUM(BF120:BF133)),  2)</f>
        <v>0</v>
      </c>
      <c r="G34" s="37"/>
      <c r="H34" s="37"/>
      <c r="I34" s="154">
        <v>0.12</v>
      </c>
      <c r="J34" s="153">
        <f>ROUND(((SUM(BF120:BF133))*I34),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40</v>
      </c>
      <c r="F35" s="153">
        <f>ROUND((SUM(BG120:BG133)),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41</v>
      </c>
      <c r="F36" s="153">
        <f>ROUND((SUM(BH120:BH133)),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42</v>
      </c>
      <c r="F37" s="153">
        <f>ROUND((SUM(BI120:BI133)),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43</v>
      </c>
      <c r="E39" s="157"/>
      <c r="F39" s="157"/>
      <c r="G39" s="158" t="s">
        <v>44</v>
      </c>
      <c r="H39" s="159" t="s">
        <v>45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46</v>
      </c>
      <c r="E50" s="163"/>
      <c r="F50" s="163"/>
      <c r="G50" s="162" t="s">
        <v>47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48</v>
      </c>
      <c r="E61" s="165"/>
      <c r="F61" s="166" t="s">
        <v>49</v>
      </c>
      <c r="G61" s="164" t="s">
        <v>48</v>
      </c>
      <c r="H61" s="165"/>
      <c r="I61" s="165"/>
      <c r="J61" s="167" t="s">
        <v>49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50</v>
      </c>
      <c r="E65" s="168"/>
      <c r="F65" s="168"/>
      <c r="G65" s="162" t="s">
        <v>51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48</v>
      </c>
      <c r="E76" s="165"/>
      <c r="F76" s="166" t="s">
        <v>49</v>
      </c>
      <c r="G76" s="164" t="s">
        <v>48</v>
      </c>
      <c r="H76" s="165"/>
      <c r="I76" s="165"/>
      <c r="J76" s="167" t="s">
        <v>49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102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III/2033 VOCHOV PRŮTAH 2. ETAPA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100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 xml:space="preserve">VRN - Vedlejší rozpočtové náklady 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20. 1. 2026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103</v>
      </c>
      <c r="D94" s="175"/>
      <c r="E94" s="175"/>
      <c r="F94" s="175"/>
      <c r="G94" s="175"/>
      <c r="H94" s="175"/>
      <c r="I94" s="175"/>
      <c r="J94" s="176" t="s">
        <v>104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105</v>
      </c>
      <c r="D96" s="39"/>
      <c r="E96" s="39"/>
      <c r="F96" s="39"/>
      <c r="G96" s="39"/>
      <c r="H96" s="39"/>
      <c r="I96" s="39"/>
      <c r="J96" s="109">
        <f>J120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106</v>
      </c>
    </row>
    <row r="97" s="9" customFormat="1" ht="24.96" customHeight="1">
      <c r="A97" s="9"/>
      <c r="B97" s="178"/>
      <c r="C97" s="179"/>
      <c r="D97" s="180" t="s">
        <v>758</v>
      </c>
      <c r="E97" s="181"/>
      <c r="F97" s="181"/>
      <c r="G97" s="181"/>
      <c r="H97" s="181"/>
      <c r="I97" s="181"/>
      <c r="J97" s="182">
        <f>J121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759</v>
      </c>
      <c r="E98" s="187"/>
      <c r="F98" s="187"/>
      <c r="G98" s="187"/>
      <c r="H98" s="187"/>
      <c r="I98" s="187"/>
      <c r="J98" s="188">
        <f>J122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760</v>
      </c>
      <c r="E99" s="187"/>
      <c r="F99" s="187"/>
      <c r="G99" s="187"/>
      <c r="H99" s="187"/>
      <c r="I99" s="187"/>
      <c r="J99" s="188">
        <f>J127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761</v>
      </c>
      <c r="E100" s="187"/>
      <c r="F100" s="187"/>
      <c r="G100" s="187"/>
      <c r="H100" s="187"/>
      <c r="I100" s="187"/>
      <c r="J100" s="188">
        <f>J131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7"/>
      <c r="B101" s="38"/>
      <c r="C101" s="39"/>
      <c r="D101" s="39"/>
      <c r="E101" s="39"/>
      <c r="F101" s="39"/>
      <c r="G101" s="39"/>
      <c r="H101" s="39"/>
      <c r="I101" s="39"/>
      <c r="J101" s="39"/>
      <c r="K101" s="39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="2" customFormat="1" ht="6.96" customHeight="1">
      <c r="A102" s="37"/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6" s="2" customFormat="1" ht="6.96" customHeight="1">
      <c r="A106" s="37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4.96" customHeight="1">
      <c r="A107" s="37"/>
      <c r="B107" s="38"/>
      <c r="C107" s="22" t="s">
        <v>117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16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173" t="str">
        <f>E7</f>
        <v>III/2033 VOCHOV PRŮTAH 2. ETAPA</v>
      </c>
      <c r="F110" s="31"/>
      <c r="G110" s="31"/>
      <c r="H110" s="31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100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75" t="str">
        <f>E9</f>
        <v xml:space="preserve">VRN - Vedlejší rozpočtové náklady </v>
      </c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20</v>
      </c>
      <c r="D114" s="39"/>
      <c r="E114" s="39"/>
      <c r="F114" s="26" t="str">
        <f>F12</f>
        <v xml:space="preserve"> </v>
      </c>
      <c r="G114" s="39"/>
      <c r="H114" s="39"/>
      <c r="I114" s="31" t="s">
        <v>22</v>
      </c>
      <c r="J114" s="78" t="str">
        <f>IF(J12="","",J12)</f>
        <v>20. 1. 2026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24</v>
      </c>
      <c r="D116" s="39"/>
      <c r="E116" s="39"/>
      <c r="F116" s="26" t="str">
        <f>E15</f>
        <v xml:space="preserve"> </v>
      </c>
      <c r="G116" s="39"/>
      <c r="H116" s="39"/>
      <c r="I116" s="31" t="s">
        <v>29</v>
      </c>
      <c r="J116" s="35" t="str">
        <f>E21</f>
        <v xml:space="preserve"> 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27</v>
      </c>
      <c r="D117" s="39"/>
      <c r="E117" s="39"/>
      <c r="F117" s="26" t="str">
        <f>IF(E18="","",E18)</f>
        <v>Vyplň údaj</v>
      </c>
      <c r="G117" s="39"/>
      <c r="H117" s="39"/>
      <c r="I117" s="31" t="s">
        <v>31</v>
      </c>
      <c r="J117" s="35" t="str">
        <f>E24</f>
        <v xml:space="preserve"> 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0.32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11" customFormat="1" ht="29.28" customHeight="1">
      <c r="A119" s="190"/>
      <c r="B119" s="191"/>
      <c r="C119" s="192" t="s">
        <v>118</v>
      </c>
      <c r="D119" s="193" t="s">
        <v>58</v>
      </c>
      <c r="E119" s="193" t="s">
        <v>54</v>
      </c>
      <c r="F119" s="193" t="s">
        <v>55</v>
      </c>
      <c r="G119" s="193" t="s">
        <v>119</v>
      </c>
      <c r="H119" s="193" t="s">
        <v>120</v>
      </c>
      <c r="I119" s="193" t="s">
        <v>121</v>
      </c>
      <c r="J119" s="193" t="s">
        <v>104</v>
      </c>
      <c r="K119" s="194" t="s">
        <v>122</v>
      </c>
      <c r="L119" s="195"/>
      <c r="M119" s="99" t="s">
        <v>1</v>
      </c>
      <c r="N119" s="100" t="s">
        <v>37</v>
      </c>
      <c r="O119" s="100" t="s">
        <v>123</v>
      </c>
      <c r="P119" s="100" t="s">
        <v>124</v>
      </c>
      <c r="Q119" s="100" t="s">
        <v>125</v>
      </c>
      <c r="R119" s="100" t="s">
        <v>126</v>
      </c>
      <c r="S119" s="100" t="s">
        <v>127</v>
      </c>
      <c r="T119" s="101" t="s">
        <v>128</v>
      </c>
      <c r="U119" s="190"/>
      <c r="V119" s="190"/>
      <c r="W119" s="190"/>
      <c r="X119" s="190"/>
      <c r="Y119" s="190"/>
      <c r="Z119" s="190"/>
      <c r="AA119" s="190"/>
      <c r="AB119" s="190"/>
      <c r="AC119" s="190"/>
      <c r="AD119" s="190"/>
      <c r="AE119" s="190"/>
    </row>
    <row r="120" s="2" customFormat="1" ht="22.8" customHeight="1">
      <c r="A120" s="37"/>
      <c r="B120" s="38"/>
      <c r="C120" s="106" t="s">
        <v>129</v>
      </c>
      <c r="D120" s="39"/>
      <c r="E120" s="39"/>
      <c r="F120" s="39"/>
      <c r="G120" s="39"/>
      <c r="H120" s="39"/>
      <c r="I120" s="39"/>
      <c r="J120" s="196">
        <f>BK120</f>
        <v>0</v>
      </c>
      <c r="K120" s="39"/>
      <c r="L120" s="43"/>
      <c r="M120" s="102"/>
      <c r="N120" s="197"/>
      <c r="O120" s="103"/>
      <c r="P120" s="198">
        <f>P121</f>
        <v>0</v>
      </c>
      <c r="Q120" s="103"/>
      <c r="R120" s="198">
        <f>R121</f>
        <v>0</v>
      </c>
      <c r="S120" s="103"/>
      <c r="T120" s="199">
        <f>T121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72</v>
      </c>
      <c r="AU120" s="16" t="s">
        <v>106</v>
      </c>
      <c r="BK120" s="200">
        <f>BK121</f>
        <v>0</v>
      </c>
    </row>
    <row r="121" s="12" customFormat="1" ht="25.92" customHeight="1">
      <c r="A121" s="12"/>
      <c r="B121" s="201"/>
      <c r="C121" s="202"/>
      <c r="D121" s="203" t="s">
        <v>72</v>
      </c>
      <c r="E121" s="204" t="s">
        <v>96</v>
      </c>
      <c r="F121" s="204" t="s">
        <v>762</v>
      </c>
      <c r="G121" s="202"/>
      <c r="H121" s="202"/>
      <c r="I121" s="205"/>
      <c r="J121" s="206">
        <f>BK121</f>
        <v>0</v>
      </c>
      <c r="K121" s="202"/>
      <c r="L121" s="207"/>
      <c r="M121" s="208"/>
      <c r="N121" s="209"/>
      <c r="O121" s="209"/>
      <c r="P121" s="210">
        <f>P122+P127+P131</f>
        <v>0</v>
      </c>
      <c r="Q121" s="209"/>
      <c r="R121" s="210">
        <f>R122+R127+R131</f>
        <v>0</v>
      </c>
      <c r="S121" s="209"/>
      <c r="T121" s="211">
        <f>T122+T127+T131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2" t="s">
        <v>81</v>
      </c>
      <c r="AT121" s="213" t="s">
        <v>72</v>
      </c>
      <c r="AU121" s="213" t="s">
        <v>73</v>
      </c>
      <c r="AY121" s="212" t="s">
        <v>132</v>
      </c>
      <c r="BK121" s="214">
        <f>BK122+BK127+BK131</f>
        <v>0</v>
      </c>
    </row>
    <row r="122" s="12" customFormat="1" ht="22.8" customHeight="1">
      <c r="A122" s="12"/>
      <c r="B122" s="201"/>
      <c r="C122" s="202"/>
      <c r="D122" s="203" t="s">
        <v>72</v>
      </c>
      <c r="E122" s="215" t="s">
        <v>763</v>
      </c>
      <c r="F122" s="215" t="s">
        <v>764</v>
      </c>
      <c r="G122" s="202"/>
      <c r="H122" s="202"/>
      <c r="I122" s="205"/>
      <c r="J122" s="216">
        <f>BK122</f>
        <v>0</v>
      </c>
      <c r="K122" s="202"/>
      <c r="L122" s="207"/>
      <c r="M122" s="208"/>
      <c r="N122" s="209"/>
      <c r="O122" s="209"/>
      <c r="P122" s="210">
        <f>SUM(P123:P126)</f>
        <v>0</v>
      </c>
      <c r="Q122" s="209"/>
      <c r="R122" s="210">
        <f>SUM(R123:R126)</f>
        <v>0</v>
      </c>
      <c r="S122" s="209"/>
      <c r="T122" s="211">
        <f>SUM(T123:T126)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2" t="s">
        <v>81</v>
      </c>
      <c r="AT122" s="213" t="s">
        <v>72</v>
      </c>
      <c r="AU122" s="213" t="s">
        <v>81</v>
      </c>
      <c r="AY122" s="212" t="s">
        <v>132</v>
      </c>
      <c r="BK122" s="214">
        <f>SUM(BK123:BK126)</f>
        <v>0</v>
      </c>
    </row>
    <row r="123" s="2" customFormat="1" ht="16.5" customHeight="1">
      <c r="A123" s="37"/>
      <c r="B123" s="38"/>
      <c r="C123" s="217" t="s">
        <v>81</v>
      </c>
      <c r="D123" s="217" t="s">
        <v>134</v>
      </c>
      <c r="E123" s="218" t="s">
        <v>765</v>
      </c>
      <c r="F123" s="219" t="s">
        <v>766</v>
      </c>
      <c r="G123" s="220" t="s">
        <v>767</v>
      </c>
      <c r="H123" s="221">
        <v>1</v>
      </c>
      <c r="I123" s="222"/>
      <c r="J123" s="223">
        <f>ROUND(I123*H123,2)</f>
        <v>0</v>
      </c>
      <c r="K123" s="219" t="s">
        <v>138</v>
      </c>
      <c r="L123" s="43"/>
      <c r="M123" s="224" t="s">
        <v>1</v>
      </c>
      <c r="N123" s="225" t="s">
        <v>38</v>
      </c>
      <c r="O123" s="90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28" t="s">
        <v>139</v>
      </c>
      <c r="AT123" s="228" t="s">
        <v>134</v>
      </c>
      <c r="AU123" s="228" t="s">
        <v>83</v>
      </c>
      <c r="AY123" s="16" t="s">
        <v>132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6" t="s">
        <v>81</v>
      </c>
      <c r="BK123" s="229">
        <f>ROUND(I123*H123,2)</f>
        <v>0</v>
      </c>
      <c r="BL123" s="16" t="s">
        <v>139</v>
      </c>
      <c r="BM123" s="228" t="s">
        <v>139</v>
      </c>
    </row>
    <row r="124" s="2" customFormat="1" ht="16.5" customHeight="1">
      <c r="A124" s="37"/>
      <c r="B124" s="38"/>
      <c r="C124" s="217" t="s">
        <v>83</v>
      </c>
      <c r="D124" s="217" t="s">
        <v>134</v>
      </c>
      <c r="E124" s="218" t="s">
        <v>768</v>
      </c>
      <c r="F124" s="219" t="s">
        <v>769</v>
      </c>
      <c r="G124" s="220" t="s">
        <v>767</v>
      </c>
      <c r="H124" s="221">
        <v>1</v>
      </c>
      <c r="I124" s="222"/>
      <c r="J124" s="223">
        <f>ROUND(I124*H124,2)</f>
        <v>0</v>
      </c>
      <c r="K124" s="219" t="s">
        <v>138</v>
      </c>
      <c r="L124" s="43"/>
      <c r="M124" s="224" t="s">
        <v>1</v>
      </c>
      <c r="N124" s="225" t="s">
        <v>38</v>
      </c>
      <c r="O124" s="90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7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28" t="s">
        <v>770</v>
      </c>
      <c r="AT124" s="228" t="s">
        <v>134</v>
      </c>
      <c r="AU124" s="228" t="s">
        <v>83</v>
      </c>
      <c r="AY124" s="16" t="s">
        <v>132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6" t="s">
        <v>81</v>
      </c>
      <c r="BK124" s="229">
        <f>ROUND(I124*H124,2)</f>
        <v>0</v>
      </c>
      <c r="BL124" s="16" t="s">
        <v>770</v>
      </c>
      <c r="BM124" s="228" t="s">
        <v>771</v>
      </c>
    </row>
    <row r="125" s="2" customFormat="1" ht="16.5" customHeight="1">
      <c r="A125" s="37"/>
      <c r="B125" s="38"/>
      <c r="C125" s="217" t="s">
        <v>147</v>
      </c>
      <c r="D125" s="217" t="s">
        <v>134</v>
      </c>
      <c r="E125" s="218" t="s">
        <v>772</v>
      </c>
      <c r="F125" s="219" t="s">
        <v>773</v>
      </c>
      <c r="G125" s="220" t="s">
        <v>767</v>
      </c>
      <c r="H125" s="221">
        <v>1</v>
      </c>
      <c r="I125" s="222"/>
      <c r="J125" s="223">
        <f>ROUND(I125*H125,2)</f>
        <v>0</v>
      </c>
      <c r="K125" s="219" t="s">
        <v>138</v>
      </c>
      <c r="L125" s="43"/>
      <c r="M125" s="224" t="s">
        <v>1</v>
      </c>
      <c r="N125" s="225" t="s">
        <v>38</v>
      </c>
      <c r="O125" s="90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8" t="s">
        <v>770</v>
      </c>
      <c r="AT125" s="228" t="s">
        <v>134</v>
      </c>
      <c r="AU125" s="228" t="s">
        <v>83</v>
      </c>
      <c r="AY125" s="16" t="s">
        <v>132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6" t="s">
        <v>81</v>
      </c>
      <c r="BK125" s="229">
        <f>ROUND(I125*H125,2)</f>
        <v>0</v>
      </c>
      <c r="BL125" s="16" t="s">
        <v>770</v>
      </c>
      <c r="BM125" s="228" t="s">
        <v>774</v>
      </c>
    </row>
    <row r="126" s="2" customFormat="1" ht="16.5" customHeight="1">
      <c r="A126" s="37"/>
      <c r="B126" s="38"/>
      <c r="C126" s="217" t="s">
        <v>139</v>
      </c>
      <c r="D126" s="217" t="s">
        <v>134</v>
      </c>
      <c r="E126" s="218" t="s">
        <v>775</v>
      </c>
      <c r="F126" s="219" t="s">
        <v>776</v>
      </c>
      <c r="G126" s="220" t="s">
        <v>767</v>
      </c>
      <c r="H126" s="221">
        <v>1</v>
      </c>
      <c r="I126" s="222"/>
      <c r="J126" s="223">
        <f>ROUND(I126*H126,2)</f>
        <v>0</v>
      </c>
      <c r="K126" s="219" t="s">
        <v>138</v>
      </c>
      <c r="L126" s="43"/>
      <c r="M126" s="224" t="s">
        <v>1</v>
      </c>
      <c r="N126" s="225" t="s">
        <v>38</v>
      </c>
      <c r="O126" s="90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8" t="s">
        <v>770</v>
      </c>
      <c r="AT126" s="228" t="s">
        <v>134</v>
      </c>
      <c r="AU126" s="228" t="s">
        <v>83</v>
      </c>
      <c r="AY126" s="16" t="s">
        <v>132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6" t="s">
        <v>81</v>
      </c>
      <c r="BK126" s="229">
        <f>ROUND(I126*H126,2)</f>
        <v>0</v>
      </c>
      <c r="BL126" s="16" t="s">
        <v>770</v>
      </c>
      <c r="BM126" s="228" t="s">
        <v>777</v>
      </c>
    </row>
    <row r="127" s="12" customFormat="1" ht="22.8" customHeight="1">
      <c r="A127" s="12"/>
      <c r="B127" s="201"/>
      <c r="C127" s="202"/>
      <c r="D127" s="203" t="s">
        <v>72</v>
      </c>
      <c r="E127" s="215" t="s">
        <v>778</v>
      </c>
      <c r="F127" s="215" t="s">
        <v>779</v>
      </c>
      <c r="G127" s="202"/>
      <c r="H127" s="202"/>
      <c r="I127" s="205"/>
      <c r="J127" s="216">
        <f>BK127</f>
        <v>0</v>
      </c>
      <c r="K127" s="202"/>
      <c r="L127" s="207"/>
      <c r="M127" s="208"/>
      <c r="N127" s="209"/>
      <c r="O127" s="209"/>
      <c r="P127" s="210">
        <f>SUM(P128:P130)</f>
        <v>0</v>
      </c>
      <c r="Q127" s="209"/>
      <c r="R127" s="210">
        <f>SUM(R128:R130)</f>
        <v>0</v>
      </c>
      <c r="S127" s="209"/>
      <c r="T127" s="211">
        <f>SUM(T128:T130)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2" t="s">
        <v>81</v>
      </c>
      <c r="AT127" s="213" t="s">
        <v>72</v>
      </c>
      <c r="AU127" s="213" t="s">
        <v>81</v>
      </c>
      <c r="AY127" s="212" t="s">
        <v>132</v>
      </c>
      <c r="BK127" s="214">
        <f>SUM(BK128:BK130)</f>
        <v>0</v>
      </c>
    </row>
    <row r="128" s="2" customFormat="1" ht="16.5" customHeight="1">
      <c r="A128" s="37"/>
      <c r="B128" s="38"/>
      <c r="C128" s="217" t="s">
        <v>162</v>
      </c>
      <c r="D128" s="217" t="s">
        <v>134</v>
      </c>
      <c r="E128" s="218" t="s">
        <v>780</v>
      </c>
      <c r="F128" s="219" t="s">
        <v>779</v>
      </c>
      <c r="G128" s="220" t="s">
        <v>767</v>
      </c>
      <c r="H128" s="221">
        <v>1</v>
      </c>
      <c r="I128" s="222"/>
      <c r="J128" s="223">
        <f>ROUND(I128*H128,2)</f>
        <v>0</v>
      </c>
      <c r="K128" s="219" t="s">
        <v>138</v>
      </c>
      <c r="L128" s="43"/>
      <c r="M128" s="224" t="s">
        <v>1</v>
      </c>
      <c r="N128" s="225" t="s">
        <v>38</v>
      </c>
      <c r="O128" s="90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8" t="s">
        <v>139</v>
      </c>
      <c r="AT128" s="228" t="s">
        <v>134</v>
      </c>
      <c r="AU128" s="228" t="s">
        <v>83</v>
      </c>
      <c r="AY128" s="16" t="s">
        <v>132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6" t="s">
        <v>81</v>
      </c>
      <c r="BK128" s="229">
        <f>ROUND(I128*H128,2)</f>
        <v>0</v>
      </c>
      <c r="BL128" s="16" t="s">
        <v>139</v>
      </c>
      <c r="BM128" s="228" t="s">
        <v>176</v>
      </c>
    </row>
    <row r="129" s="2" customFormat="1" ht="16.5" customHeight="1">
      <c r="A129" s="37"/>
      <c r="B129" s="38"/>
      <c r="C129" s="217" t="s">
        <v>167</v>
      </c>
      <c r="D129" s="217" t="s">
        <v>134</v>
      </c>
      <c r="E129" s="218" t="s">
        <v>781</v>
      </c>
      <c r="F129" s="219" t="s">
        <v>782</v>
      </c>
      <c r="G129" s="220" t="s">
        <v>767</v>
      </c>
      <c r="H129" s="221">
        <v>1</v>
      </c>
      <c r="I129" s="222"/>
      <c r="J129" s="223">
        <f>ROUND(I129*H129,2)</f>
        <v>0</v>
      </c>
      <c r="K129" s="219" t="s">
        <v>138</v>
      </c>
      <c r="L129" s="43"/>
      <c r="M129" s="224" t="s">
        <v>1</v>
      </c>
      <c r="N129" s="225" t="s">
        <v>38</v>
      </c>
      <c r="O129" s="90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8" t="s">
        <v>139</v>
      </c>
      <c r="AT129" s="228" t="s">
        <v>134</v>
      </c>
      <c r="AU129" s="228" t="s">
        <v>83</v>
      </c>
      <c r="AY129" s="16" t="s">
        <v>132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6" t="s">
        <v>81</v>
      </c>
      <c r="BK129" s="229">
        <f>ROUND(I129*H129,2)</f>
        <v>0</v>
      </c>
      <c r="BL129" s="16" t="s">
        <v>139</v>
      </c>
      <c r="BM129" s="228" t="s">
        <v>186</v>
      </c>
    </row>
    <row r="130" s="2" customFormat="1" ht="16.5" customHeight="1">
      <c r="A130" s="37"/>
      <c r="B130" s="38"/>
      <c r="C130" s="217" t="s">
        <v>172</v>
      </c>
      <c r="D130" s="217" t="s">
        <v>134</v>
      </c>
      <c r="E130" s="218" t="s">
        <v>783</v>
      </c>
      <c r="F130" s="219" t="s">
        <v>784</v>
      </c>
      <c r="G130" s="220" t="s">
        <v>767</v>
      </c>
      <c r="H130" s="221">
        <v>1</v>
      </c>
      <c r="I130" s="222"/>
      <c r="J130" s="223">
        <f>ROUND(I130*H130,2)</f>
        <v>0</v>
      </c>
      <c r="K130" s="219" t="s">
        <v>138</v>
      </c>
      <c r="L130" s="43"/>
      <c r="M130" s="224" t="s">
        <v>1</v>
      </c>
      <c r="N130" s="225" t="s">
        <v>38</v>
      </c>
      <c r="O130" s="90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8" t="s">
        <v>139</v>
      </c>
      <c r="AT130" s="228" t="s">
        <v>134</v>
      </c>
      <c r="AU130" s="228" t="s">
        <v>83</v>
      </c>
      <c r="AY130" s="16" t="s">
        <v>132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6" t="s">
        <v>81</v>
      </c>
      <c r="BK130" s="229">
        <f>ROUND(I130*H130,2)</f>
        <v>0</v>
      </c>
      <c r="BL130" s="16" t="s">
        <v>139</v>
      </c>
      <c r="BM130" s="228" t="s">
        <v>8</v>
      </c>
    </row>
    <row r="131" s="12" customFormat="1" ht="22.8" customHeight="1">
      <c r="A131" s="12"/>
      <c r="B131" s="201"/>
      <c r="C131" s="202"/>
      <c r="D131" s="203" t="s">
        <v>72</v>
      </c>
      <c r="E131" s="215" t="s">
        <v>785</v>
      </c>
      <c r="F131" s="215" t="s">
        <v>786</v>
      </c>
      <c r="G131" s="202"/>
      <c r="H131" s="202"/>
      <c r="I131" s="205"/>
      <c r="J131" s="216">
        <f>BK131</f>
        <v>0</v>
      </c>
      <c r="K131" s="202"/>
      <c r="L131" s="207"/>
      <c r="M131" s="208"/>
      <c r="N131" s="209"/>
      <c r="O131" s="209"/>
      <c r="P131" s="210">
        <f>SUM(P132:P133)</f>
        <v>0</v>
      </c>
      <c r="Q131" s="209"/>
      <c r="R131" s="210">
        <f>SUM(R132:R133)</f>
        <v>0</v>
      </c>
      <c r="S131" s="209"/>
      <c r="T131" s="211">
        <f>SUM(T132:T133)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2" t="s">
        <v>81</v>
      </c>
      <c r="AT131" s="213" t="s">
        <v>72</v>
      </c>
      <c r="AU131" s="213" t="s">
        <v>81</v>
      </c>
      <c r="AY131" s="212" t="s">
        <v>132</v>
      </c>
      <c r="BK131" s="214">
        <f>SUM(BK132:BK133)</f>
        <v>0</v>
      </c>
    </row>
    <row r="132" s="2" customFormat="1" ht="16.5" customHeight="1">
      <c r="A132" s="37"/>
      <c r="B132" s="38"/>
      <c r="C132" s="217" t="s">
        <v>176</v>
      </c>
      <c r="D132" s="217" t="s">
        <v>134</v>
      </c>
      <c r="E132" s="218" t="s">
        <v>787</v>
      </c>
      <c r="F132" s="219" t="s">
        <v>788</v>
      </c>
      <c r="G132" s="220" t="s">
        <v>767</v>
      </c>
      <c r="H132" s="221">
        <v>1</v>
      </c>
      <c r="I132" s="222"/>
      <c r="J132" s="223">
        <f>ROUND(I132*H132,2)</f>
        <v>0</v>
      </c>
      <c r="K132" s="219" t="s">
        <v>138</v>
      </c>
      <c r="L132" s="43"/>
      <c r="M132" s="224" t="s">
        <v>1</v>
      </c>
      <c r="N132" s="225" t="s">
        <v>38</v>
      </c>
      <c r="O132" s="90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8" t="s">
        <v>139</v>
      </c>
      <c r="AT132" s="228" t="s">
        <v>134</v>
      </c>
      <c r="AU132" s="228" t="s">
        <v>83</v>
      </c>
      <c r="AY132" s="16" t="s">
        <v>132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6" t="s">
        <v>81</v>
      </c>
      <c r="BK132" s="229">
        <f>ROUND(I132*H132,2)</f>
        <v>0</v>
      </c>
      <c r="BL132" s="16" t="s">
        <v>139</v>
      </c>
      <c r="BM132" s="228" t="s">
        <v>257</v>
      </c>
    </row>
    <row r="133" s="2" customFormat="1" ht="16.5" customHeight="1">
      <c r="A133" s="37"/>
      <c r="B133" s="38"/>
      <c r="C133" s="217" t="s">
        <v>181</v>
      </c>
      <c r="D133" s="217" t="s">
        <v>134</v>
      </c>
      <c r="E133" s="218" t="s">
        <v>789</v>
      </c>
      <c r="F133" s="219" t="s">
        <v>790</v>
      </c>
      <c r="G133" s="220" t="s">
        <v>767</v>
      </c>
      <c r="H133" s="221">
        <v>1</v>
      </c>
      <c r="I133" s="222"/>
      <c r="J133" s="223">
        <f>ROUND(I133*H133,2)</f>
        <v>0</v>
      </c>
      <c r="K133" s="219" t="s">
        <v>138</v>
      </c>
      <c r="L133" s="43"/>
      <c r="M133" s="263" t="s">
        <v>1</v>
      </c>
      <c r="N133" s="264" t="s">
        <v>38</v>
      </c>
      <c r="O133" s="265"/>
      <c r="P133" s="266">
        <f>O133*H133</f>
        <v>0</v>
      </c>
      <c r="Q133" s="266">
        <v>0</v>
      </c>
      <c r="R133" s="266">
        <f>Q133*H133</f>
        <v>0</v>
      </c>
      <c r="S133" s="266">
        <v>0</v>
      </c>
      <c r="T133" s="26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8" t="s">
        <v>770</v>
      </c>
      <c r="AT133" s="228" t="s">
        <v>134</v>
      </c>
      <c r="AU133" s="228" t="s">
        <v>83</v>
      </c>
      <c r="AY133" s="16" t="s">
        <v>132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6" t="s">
        <v>81</v>
      </c>
      <c r="BK133" s="229">
        <f>ROUND(I133*H133,2)</f>
        <v>0</v>
      </c>
      <c r="BL133" s="16" t="s">
        <v>770</v>
      </c>
      <c r="BM133" s="228" t="s">
        <v>791</v>
      </c>
    </row>
    <row r="134" s="2" customFormat="1" ht="6.96" customHeight="1">
      <c r="A134" s="37"/>
      <c r="B134" s="65"/>
      <c r="C134" s="66"/>
      <c r="D134" s="66"/>
      <c r="E134" s="66"/>
      <c r="F134" s="66"/>
      <c r="G134" s="66"/>
      <c r="H134" s="66"/>
      <c r="I134" s="66"/>
      <c r="J134" s="66"/>
      <c r="K134" s="66"/>
      <c r="L134" s="43"/>
      <c r="M134" s="37"/>
      <c r="O134" s="37"/>
      <c r="P134" s="37"/>
      <c r="Q134" s="37"/>
      <c r="R134" s="37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</row>
  </sheetData>
  <sheetProtection sheet="1" autoFilter="0" formatColumns="0" formatRows="0" objects="1" scenarios="1" spinCount="100000" saltValue="3b+ZyzYFY16mpPf+D1CPBPUw4Ly1emYUcW/iLRwbeXumUwP05sQURGen0EKd2WdYEQLtYwfHRD9WCrL2ex6fFQ==" hashValue="57xPk6q6IeA/A7ZNnEOfdsclfQuCXWdPHzMGJVehv7/wXM6MZI3u9lUPqJbImVeq3G97Nz0FTB9S4V7NQDPu0w==" algorithmName="SHA-512" password="CC35"/>
  <autoFilter ref="C119:K133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Panekac J</dc:creator>
  <cp:lastModifiedBy>Panekac J</cp:lastModifiedBy>
  <dcterms:created xsi:type="dcterms:W3CDTF">2026-01-20T22:03:20Z</dcterms:created>
  <dcterms:modified xsi:type="dcterms:W3CDTF">2026-01-20T22:03:25Z</dcterms:modified>
</cp:coreProperties>
</file>